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30" firstSheet="1" activeTab="1"/>
  </bookViews>
  <sheets>
    <sheet name="BExRepositorySheet" sheetId="1" state="veryHidden" r:id="rId1"/>
    <sheet name="Analitika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'Analitika'!$2:$3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<sst xmlns="http://schemas.openxmlformats.org/spreadsheetml/2006/main" count="327" uniqueCount="219">
  <si>
    <t>NAZIV</t>
  </si>
  <si>
    <t>INDEKS</t>
  </si>
  <si>
    <t>NETO FINANCIRANJE</t>
  </si>
  <si>
    <t>PRIMICI OD FINANCIJSKE IMOVINE 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</si>
  <si>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</si>
  <si>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</si>
  <si>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</si>
  <si>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Povrati zajmova danih trg.društvima u javnom sektoru - dugoročni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</si>
  <si>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</si>
  <si>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</si>
  <si>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</si>
  <si>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</si>
  <si>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 - dugoročni</t>
  </si>
  <si>
    <t>Povrat zajmova danih općinskim proračunima - dugoročni</t>
  </si>
  <si>
    <t>Primici od prodaje vrijednosnih papira</t>
  </si>
  <si>
    <t>Trezorski zapisi (neto)</t>
  </si>
  <si>
    <t>Trezorski zapisi - tuzemni</t>
  </si>
  <si>
    <t>Obveznice</t>
  </si>
  <si>
    <t xml:space="preserve">Obveznice - tuzemne </t>
  </si>
  <si>
    <t xml:space="preserve">Obveznice - inozemne </t>
  </si>
  <si>
    <t xml:space="preserve">Primici od zaduživanja </t>
  </si>
  <si>
    <t>06005</t>
  </si>
  <si>
    <t>Projekt implem. integr. sustava zemlj. admin IBRD 8086</t>
  </si>
  <si>
    <t xml:space="preserve">Ukupno Svjetska banka </t>
  </si>
  <si>
    <t>Zajmovi Razvojne banke Vijeća Europe</t>
  </si>
  <si>
    <t>06505</t>
  </si>
  <si>
    <t>Ukupno Razvojna banka Vijeća Europe</t>
  </si>
  <si>
    <t>02506</t>
  </si>
  <si>
    <t>Primljeni krediti i zajmovi od kreditnih i ostalih financijskih institucija u javnom sektoru</t>
  </si>
  <si>
    <t>Primljeni krediti od kreditnih institucija u javnom sektoru (neto)</t>
  </si>
  <si>
    <t>Primljeni krediti od tuzemnih kreditnih institucija izvan javnog sektora (neto)</t>
  </si>
  <si>
    <t>IZDACI ZA FINANCIJSKU IMOVINU I OTPLATE ZAJMOVA</t>
  </si>
  <si>
    <t>Izdaci za dane zajmove neprofitnim organizacijama, građanima i kućanstvima</t>
  </si>
  <si>
    <t>Dani zajmovi neprofitnim organizacijama, građanima i kućanstvima u tuzemstvu</t>
  </si>
  <si>
    <t>Stambeno zbrinjavanje invalida iz Domovinskog rata</t>
  </si>
  <si>
    <t>Društveno poticana stanogradnja</t>
  </si>
  <si>
    <t>04805</t>
  </si>
  <si>
    <t>Izdaci za dane zajmove trgovačkim društvima u javnom sektoru</t>
  </si>
  <si>
    <t>Dani zajmovi trgovačkim društvima u javnom sektoru</t>
  </si>
  <si>
    <t>Jamstvena pričuva</t>
  </si>
  <si>
    <t>Izdaci za dane zajmove trgovačkim društvima i obrtnicima izvan javnog sektora</t>
  </si>
  <si>
    <t>Dani zajmovi tuzemnim trgovačkim društvima izvan javnog sektora</t>
  </si>
  <si>
    <t>Jamstvo za malo gospodarstvo</t>
  </si>
  <si>
    <t>Dani zajmovi tuzemnim obrtnicima</t>
  </si>
  <si>
    <t>Dani zajmovi drugim razinama vlasti</t>
  </si>
  <si>
    <t>Dani zajmovi ostalim izvanproračunskim korisnicima državnog proračuna</t>
  </si>
  <si>
    <t>Izdaci za dionice i udjele u glavnici</t>
  </si>
  <si>
    <t>Dionice i udjeli u glavnici kreditnih institucija u javnom sektoru</t>
  </si>
  <si>
    <t>Kreditiranje (kroz osnivački kapital HBOR-a - poticanje izvoza, infrastrukture, i gospodarskih djelatnosti te malog i srednjeg poduzetništva</t>
  </si>
  <si>
    <t>Dionice i udjeli u glavnici ostalih financijskih institucija u javnom sektoru</t>
  </si>
  <si>
    <t>Ulaganje u fondove za gospodarsku suradnju</t>
  </si>
  <si>
    <t xml:space="preserve">Dionice i udjeli u glavnici inozemnih kreditnih i ostalih financijskih institucija </t>
  </si>
  <si>
    <t>Osnivački ulozi u međunarodnim financijskim organizacijama</t>
  </si>
  <si>
    <t>Izdaci za otplatu glavnice primljenih kredita i zajmova</t>
  </si>
  <si>
    <t>Otplata glavnice primljenih kredita i zajmova od međunarodnih organizacija, institucija i tijela EU</t>
  </si>
  <si>
    <t>Otplata glavnice primljenih zajmova od međunarodnih organizacija</t>
  </si>
  <si>
    <t xml:space="preserve">Otplata glavnice - Projekt razvoja sustava socijalne skrbi,  IBRD 73070-HR </t>
  </si>
  <si>
    <t>Otplata glavnice - Hrvatski projekt tehnologijskog razvoja, IBRD 73200-HR</t>
  </si>
  <si>
    <t>Otplata glavnice - Projekt razvoja sustava odgoja i obrazovanja, IBRD 73320-HR</t>
  </si>
  <si>
    <t xml:space="preserve">Otplata glavnice - Kontrola zagađivanja obalnih gradova, IBRD 72260-HR </t>
  </si>
  <si>
    <t>Otplata glavnice - Projekt gospodarskog i socijalnog oporavka, IBRD 72830-HR</t>
  </si>
  <si>
    <t>Otplata glavnice primljenih kredita od kreditnih institucija u javnom sektoru</t>
  </si>
  <si>
    <t>Otplata glavnice primljenih kredita od tuzemnih kreditnih institucija izvan javnog sektora</t>
  </si>
  <si>
    <t>Sveučilište J.J.Strossmayera u Osijeku, rektorat i fakulteti</t>
  </si>
  <si>
    <t>Sveučilište u Splitu</t>
  </si>
  <si>
    <t>Sveučilište u Rijeci</t>
  </si>
  <si>
    <t>Sveučilište u Zagrebu</t>
  </si>
  <si>
    <t>Izdaci za otplatu glavnice za izdane vrijednosne papire</t>
  </si>
  <si>
    <t>Izdaci za otplatu glavnice za izdane obveznice</t>
  </si>
  <si>
    <t>Izdaci za otplatu glavnice za izdane obveznice u zemlji</t>
  </si>
  <si>
    <t>5=4/3*100</t>
  </si>
  <si>
    <t>Dani zajmovi županijskim proračunima</t>
  </si>
  <si>
    <t>Dani zajmovi gradskim proračunima</t>
  </si>
  <si>
    <t>Sveučilište u Dubrovniku</t>
  </si>
  <si>
    <t xml:space="preserve">Primici od prodaje dionica i udjela u glavnici </t>
  </si>
  <si>
    <t>2.projekt tehnologijskog razvoja IBRD 82580</t>
  </si>
  <si>
    <t>04105</t>
  </si>
  <si>
    <t>07620</t>
  </si>
  <si>
    <t>05110</t>
  </si>
  <si>
    <t>Provedba ugovora o koncesiji autcesta Zagreb-Macelj</t>
  </si>
  <si>
    <t>Otplata glavnice IBRD 73600</t>
  </si>
  <si>
    <t>Otplata glavnice CEB 1456</t>
  </si>
  <si>
    <t>Otplata glavnice IBRD 74500 PAL 2</t>
  </si>
  <si>
    <t>Otplata glavnice SGS 320 ml HRK</t>
  </si>
  <si>
    <t>Povrat zajmova danih županijskim proračunima</t>
  </si>
  <si>
    <t>08005</t>
  </si>
  <si>
    <t>Osiguranje izvoza-garantni fond</t>
  </si>
  <si>
    <t>Otplata glavnice IBRD 764000</t>
  </si>
  <si>
    <t>Otplata glavnice umirovljenički fond 720 mln HRK ZABA</t>
  </si>
  <si>
    <t>Otplata glavnice HŽ Infrastruktura</t>
  </si>
  <si>
    <t xml:space="preserve">Izdaci za otplatu glavnice za izdane obveznice u inozemstvu </t>
  </si>
  <si>
    <t>Prijenos depozita iz prethodne godine</t>
  </si>
  <si>
    <t>Prijenos depozita u narednu godinu</t>
  </si>
  <si>
    <t>Primici od povrata jamčevnih pologa</t>
  </si>
  <si>
    <t>Primici od povrata depozita i jamčevnih pologa</t>
  </si>
  <si>
    <t>Povrat zajmova danih ostalim izvan proračunskim korisnicima državnog proračuna</t>
  </si>
  <si>
    <t>Dionice i udjeli u glavnici tuzemnih trgovačkih društava izvan javnog sektora</t>
  </si>
  <si>
    <t>Izdaci za depozite i jamčevne pologe</t>
  </si>
  <si>
    <t>08006</t>
  </si>
  <si>
    <t>Dionice i udjeli u glavnici trgovačkih društava izvan javnog sektra</t>
  </si>
  <si>
    <t>Otplata glavnice CEB 1351 - obnova zdravstvene infrastrukture</t>
  </si>
  <si>
    <t>Otplata glavnice CEB 1498 - komunalna infrastruktura na otocima</t>
  </si>
  <si>
    <t>Otplata glavnice IBRD 74530 - unutarnje vode</t>
  </si>
  <si>
    <t>Otplata glavnice IBRD 1511 Ilok - Vukovar- Vučedol</t>
  </si>
  <si>
    <t>Otplata glavnice IBRD 74710 - modernizacija porezne uprave</t>
  </si>
  <si>
    <t>Otplata glavnice IBRD 75980 - projekt hitne medicinske pomoći</t>
  </si>
  <si>
    <t>Otplata glavnice IBRD 80860</t>
  </si>
  <si>
    <t>Otplata glavnice CEB 1576 - projekt financiranja zdravstvenih ustanova</t>
  </si>
  <si>
    <t>Otplata glavnice primljenih kredita i zajmova od institucija i tijela EU</t>
  </si>
  <si>
    <t>Otplata glavnice primljenih zajmova od inozemnih vlada u EU</t>
  </si>
  <si>
    <t>Otplata glavnice - V.Lenac G-04/03</t>
  </si>
  <si>
    <t>Otplata glavnice - Uljanik TOB I-1/05</t>
  </si>
  <si>
    <t>Otplata glavnice -  Umirovljenički fond 720 mln. HRK - HPB</t>
  </si>
  <si>
    <t>Otplata glavnice - HŽ putnički prijevoz</t>
  </si>
  <si>
    <t>Otplata glavnice HŽ Cargo</t>
  </si>
  <si>
    <t>07705</t>
  </si>
  <si>
    <t>Redovna djelatnost Sveučilišta u Zadru</t>
  </si>
  <si>
    <t>Otplata glavnice primljenih zajmova od ostalih financijskih institucija u javnom sektoru</t>
  </si>
  <si>
    <t>04040</t>
  </si>
  <si>
    <t>Otplata glavnice - Sveučilište u Zagrebu</t>
  </si>
  <si>
    <t>Otplata glavnice KBC 2003</t>
  </si>
  <si>
    <t>Otplata glavnice OTP - brodogradnja</t>
  </si>
  <si>
    <t>Otplata glavnice primljenih zajmova od ostalih tuzemnih financijskih institucija izvan javnog sektora</t>
  </si>
  <si>
    <t>Otplata glavnice primljenih zajmova od drugih razina vlasti</t>
  </si>
  <si>
    <t>Otplata glavnice HŽ - zajam za modernizaciju KfW - 12900</t>
  </si>
  <si>
    <t>Kredit Hypo Alpe Adria Bank</t>
  </si>
  <si>
    <t>Otplata glavnice HŽ putnički prijevoz</t>
  </si>
  <si>
    <t>Primici od prodaje dionica i udjela u glavnici trgovačkih društava u javnom sektoru</t>
  </si>
  <si>
    <t>Dionice i udjeli u glavnici trgovačkih društava u javnom sektoru</t>
  </si>
  <si>
    <t>07625   11005</t>
  </si>
  <si>
    <t>Projekt zaštite od poplava CEB 1845</t>
  </si>
  <si>
    <t>04990</t>
  </si>
  <si>
    <t>07005</t>
  </si>
  <si>
    <t>CEB-obrana od poplave</t>
  </si>
  <si>
    <t>Regionalni inovacijski fond - ENIF</t>
  </si>
  <si>
    <t>Centar za praćenje pos.ener.sekt.-Croatia banka</t>
  </si>
  <si>
    <t>Otplata glavnice SGS-Brodogradnja</t>
  </si>
  <si>
    <t>Primljeni povrati glavnica danih zajmova i depozita</t>
  </si>
  <si>
    <t>Primljeni krediti i zajmovi od međunarodnih organizacija, institucija i tijela EU te inozmenih vlada</t>
  </si>
  <si>
    <t>Primljeni zajmovi od međunarodnih organizacija</t>
  </si>
  <si>
    <t>Primljeni krediti i zajmovi od kreditnih i ostalih financijskih institucija izvan javnog sektora</t>
  </si>
  <si>
    <t>Izdaci za dane zajmove i depozite</t>
  </si>
  <si>
    <t>Izdaci za depozite u kreditnim i ostalim financijskim institucijama-tuzemni</t>
  </si>
  <si>
    <t>Dionice i udjeli u glavnici kreditnih i ostalih financijskih institucija u javnom sektoru</t>
  </si>
  <si>
    <t>Dionice i udjeli u glavnici kreditnih i ostalih financijskih institucija izvan javnog sektora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</si>
  <si>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</si>
  <si>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</si>
  <si>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 xml:space="preserve">Otplata glavnice primljenih kredita od inozemnih kreditnih institucija </t>
  </si>
  <si>
    <t>Zajam za projekt rezultata u zdravstvu IBRD 83650</t>
  </si>
  <si>
    <t>Otplate glavnice CEB 1751-financiranje vodno-komunalne infrastrukture</t>
  </si>
  <si>
    <t>Otplata glavnice-HPB 20 od 640 mln EUR</t>
  </si>
  <si>
    <t>Otplata glavnice ZABA 640 mln EUR</t>
  </si>
  <si>
    <t>Otplata glavnice IBRD 80210 Proj.integrac.u EU Natura 2000</t>
  </si>
  <si>
    <t>Otplata glavnice SGS 50 mil EUR</t>
  </si>
  <si>
    <t>Otplata glavnice Addiko 600 mln HRK</t>
  </si>
  <si>
    <t>RAČUN  FINANCIRANJA  -  ANALITIKA</t>
  </si>
  <si>
    <t>04905</t>
  </si>
  <si>
    <t>Primici od povrata depozita od kreditnih i ostalih financijskih institucija - tuzemni</t>
  </si>
  <si>
    <t>Primici od prodaje dionica i udjela u glavnici ostalih fin.institucija izvan JS</t>
  </si>
  <si>
    <t>Dionice i udjeli u glavnici tuzemnih kreditnih i ostalih fin.</t>
  </si>
  <si>
    <t>Zajam za projekt modernizacije i rekonstr. cestovnog</t>
  </si>
  <si>
    <t>OP konkurentnost i kohezija 2014.-2020.</t>
  </si>
  <si>
    <t>Dokapitalizacija institucija</t>
  </si>
  <si>
    <t>Otplata glavnice IBRD 82580</t>
  </si>
  <si>
    <t>Otplata glavnice udio HPB u528,5 mln EUR</t>
  </si>
  <si>
    <t>Otplata glavnice Vrhbosanska nadbiskupija-HBOR</t>
  </si>
  <si>
    <t>Otplata glavnice 528.5 mln EUR PBZ</t>
  </si>
  <si>
    <t>Izdaci za depozite u kreditnim i ostalim financijskim institucijama - tuzemni - neto</t>
  </si>
  <si>
    <t>Izdaci za otplatu glavnice za izdane trezorske zapise</t>
  </si>
  <si>
    <t>Izdaci za otplatu glavnice za izdane trezorske zapise u zemlji</t>
  </si>
  <si>
    <t xml:space="preserve">Zajmovi Svjetske banke </t>
  </si>
  <si>
    <t>Program ruralnog razvoja</t>
  </si>
  <si>
    <t>Mjere ruralnog razvoja</t>
  </si>
  <si>
    <t>07605</t>
  </si>
  <si>
    <t>Otplata glavnice IBRD 83650 Poboljšanje kvalitete zdravstvenih usluga</t>
  </si>
  <si>
    <t>Otplata glavnice IBRD 84260 Modernizacija sustava socijalne zaštite</t>
  </si>
  <si>
    <t>10205</t>
  </si>
  <si>
    <t>Otplata glavnice IBRD 85180</t>
  </si>
  <si>
    <t>Otplata glavnice CEB 1845 Projekt zaštite od poplava</t>
  </si>
  <si>
    <t>Projekt poduzetničkog kapitala inovacije i poduzetništvo</t>
  </si>
  <si>
    <t>Otplata glavnice  HPB 500 mln HRK</t>
  </si>
  <si>
    <t>Otplata glavnice  HBOR Hrvatske vode</t>
  </si>
  <si>
    <t>Otplata glavnice HPB 300 mln HRK</t>
  </si>
  <si>
    <t>02705</t>
  </si>
  <si>
    <t>Otplata glavnice ZABA 1 mlrd HRK</t>
  </si>
  <si>
    <t xml:space="preserve">Provedba odluke VRH </t>
  </si>
  <si>
    <t>Izdaci za dane zajmove kreditnim i ostalim financijskim institucijama u javnom sektoru</t>
  </si>
  <si>
    <t>Dani zajmovi kreditnim institucijama u javnom sektoru</t>
  </si>
  <si>
    <t>OSTVARENJE/
IZVRŠENJE
2018.</t>
  </si>
  <si>
    <t>07740</t>
  </si>
  <si>
    <t>Preuzimanje imovine prijebojom-Porezna uprava</t>
  </si>
  <si>
    <t>Otplata glavnice 18 D-18</t>
  </si>
  <si>
    <t>Otplata glavnice KBC 2007 Klupski  kredit</t>
  </si>
  <si>
    <t>Otplata glavnice primlj.kredita od tuz.kred.institucija</t>
  </si>
  <si>
    <t>Primici od prodaje dionica i udjela u glavnici TD izvan javnog sektora</t>
  </si>
  <si>
    <t>Dionice i udjeli u glavnici trgovačkih društava izvan JS</t>
  </si>
  <si>
    <t>Zajam za projekt implementacije integriranog sustava zemljišne administracije</t>
  </si>
  <si>
    <t>Izdaci za jamčevne pologe u inozemstvu</t>
  </si>
  <si>
    <t>OP konkurentnost i kohezija-financijski instrumenti 2014.-2020.</t>
  </si>
  <si>
    <t>Otplata glavnice HPB 950 mln HRK</t>
  </si>
  <si>
    <t>Otplata glavnice - Sveučilište u Rijeci</t>
  </si>
  <si>
    <t>Otplata glavnice PBZ 100 mln. EUR</t>
  </si>
  <si>
    <t>Otplata glavnice PBZ 100 mln. EUR D-23</t>
  </si>
  <si>
    <t>Otplata glavnice ERSTE 150 mln EUR</t>
  </si>
  <si>
    <t>Otplata glavnice po financijskom leasingu sveučilišta u Zagrebu</t>
  </si>
  <si>
    <t>Otplata glavnice po financijskom leasingu sveučilišta u Dubrovniku</t>
  </si>
  <si>
    <t>Otplata glavnice po financijskom leasingu KBC Zagreb</t>
  </si>
  <si>
    <t>Otplata glavnice primljenih zajmova od trgovačkih društava i obrtnika izvan javnog sektora</t>
  </si>
  <si>
    <t>Otplata glavnice primljenih zajmova od tuzemnih trgovačkih društava izvan javnog sektora</t>
  </si>
  <si>
    <t>Otplata glavnice sveučilišta u Zagrebu</t>
  </si>
  <si>
    <t>Otplata glavnice 07 D-19</t>
  </si>
  <si>
    <t>Euro-EUR obveznice I</t>
  </si>
  <si>
    <t>OSTVARENJE/
IZVRŠENJE
2019.</t>
  </si>
  <si>
    <t>Otplata glavnice  - HŽ EIB 21051</t>
  </si>
  <si>
    <t>EIB 22165 Obnova komunalne infrastrukture</t>
  </si>
  <si>
    <t>Otplata glavnice EIB 22881</t>
  </si>
  <si>
    <t>Otplata glavnice EIB 25749 sufinaciranje  IPA ISPA</t>
  </si>
  <si>
    <t>Otpl.glavn.EIB 31146 Proj.razv.infrastr.na otocima</t>
  </si>
  <si>
    <t>Otplata glavnice EIB 31176 Fin.vodno-komun.infrast</t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</si>
</sst>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#,##0&quot; K&quot;;\-#,##0&quot; K&quot;"/>
    <numFmt numFmtId="185" formatCode="#,##0&quot; K&quot;;[Red]\-#,##0&quot; K&quot;"/>
    <numFmt numFmtId="186" formatCode="#,##0.00&quot; K&quot;;\-#,##0.00&quot; K&quot;"/>
    <numFmt numFmtId="187" formatCode="#,##0.00&quot; K&quot;;[Red]\-#,##0.00&quot; K&quot;"/>
    <numFmt numFmtId="188" formatCode="_-* #,##0\ _K_n_-;\-* #,##0\ _K_n_-;_-* &quot;-&quot;\ _K_n_-;_-@_-"/>
    <numFmt numFmtId="189" formatCode="_-* #,##0.00\ _K_n_-;\-* #,##0.00\ _K_n_-;_-* &quot;-&quot;??\ _K_n_-;_-@_-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#,##0.00;\-\ #,##0.00"/>
    <numFmt numFmtId="212" formatCode="&quot;True&quot;;&quot;True&quot;;&quot;False&quot;"/>
    <numFmt numFmtId="213" formatCode="[$¥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5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8" fillId="0" borderId="0" xfId="55" applyFont="1" applyFill="1">
      <alignment/>
      <protection/>
    </xf>
    <xf numFmtId="4" fontId="7" fillId="0" borderId="0" xfId="55" applyNumberFormat="1" applyFont="1" applyFill="1">
      <alignment/>
      <protection/>
    </xf>
    <xf numFmtId="0" fontId="8" fillId="0" borderId="0" xfId="55" applyFont="1" applyFill="1">
      <alignment/>
      <protection/>
    </xf>
    <xf numFmtId="0" fontId="11" fillId="0" borderId="0" xfId="55" applyFont="1" applyFill="1">
      <alignment/>
      <protection/>
    </xf>
    <xf numFmtId="0" fontId="14" fillId="0" borderId="0" xfId="55" applyFont="1" applyFill="1" applyBorder="1">
      <alignment/>
      <protection/>
    </xf>
    <xf numFmtId="4" fontId="8" fillId="0" borderId="0" xfId="55" applyNumberFormat="1" applyFont="1" applyFill="1">
      <alignment/>
      <protection/>
    </xf>
    <xf numFmtId="4" fontId="7" fillId="0" borderId="0" xfId="55" applyNumberFormat="1" applyFont="1" applyFill="1">
      <alignment/>
      <protection/>
    </xf>
    <xf numFmtId="0" fontId="16" fillId="0" borderId="0" xfId="55" applyFont="1" applyFill="1">
      <alignment/>
      <protection/>
    </xf>
    <xf numFmtId="4" fontId="11" fillId="0" borderId="0" xfId="55" applyNumberFormat="1" applyFont="1" applyFill="1">
      <alignment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0" fontId="13" fillId="0" borderId="12" xfId="54" applyFont="1" applyFill="1" applyBorder="1" applyAlignment="1">
      <alignment horizontal="center" vertical="top" wrapText="1"/>
      <protection/>
    </xf>
    <xf numFmtId="3" fontId="13" fillId="0" borderId="12" xfId="52" applyNumberFormat="1" applyFont="1" applyFill="1" applyBorder="1" applyAlignment="1">
      <alignment horizontal="center" vertical="top" wrapText="1"/>
      <protection/>
    </xf>
    <xf numFmtId="3" fontId="8" fillId="0" borderId="0" xfId="55" applyNumberFormat="1" applyFont="1" applyFill="1" applyBorder="1" applyAlignment="1">
      <alignment vertical="top"/>
      <protection/>
    </xf>
    <xf numFmtId="0" fontId="8" fillId="0" borderId="0" xfId="55" applyNumberFormat="1" applyFont="1" applyFill="1" applyBorder="1" applyAlignment="1">
      <alignment vertical="top"/>
      <protection/>
    </xf>
    <xf numFmtId="0" fontId="8" fillId="0" borderId="0" xfId="55" applyNumberFormat="1" applyFont="1" applyFill="1" applyBorder="1" applyAlignment="1">
      <alignment horizontal="center" vertical="top"/>
      <protection/>
    </xf>
    <xf numFmtId="0" fontId="7" fillId="0" borderId="0" xfId="55" applyFont="1" applyFill="1" applyBorder="1" applyAlignment="1">
      <alignment vertical="top"/>
      <protection/>
    </xf>
    <xf numFmtId="0" fontId="8" fillId="0" borderId="0" xfId="55" applyNumberFormat="1" applyFont="1" applyFill="1" applyBorder="1" applyAlignment="1" quotePrefix="1">
      <alignment horizontal="center" vertical="top"/>
      <protection/>
    </xf>
    <xf numFmtId="3" fontId="8" fillId="0" borderId="0" xfId="55" applyNumberFormat="1" applyFont="1" applyFill="1" applyBorder="1" applyAlignment="1" quotePrefix="1">
      <alignment vertical="top" wrapText="1"/>
      <protection/>
    </xf>
    <xf numFmtId="3" fontId="8" fillId="0" borderId="0" xfId="55" applyNumberFormat="1" applyFont="1" applyFill="1" applyBorder="1" applyAlignment="1">
      <alignment vertical="top" wrapText="1"/>
      <protection/>
    </xf>
    <xf numFmtId="0" fontId="8" fillId="0" borderId="0" xfId="55" applyFont="1" applyFill="1" applyBorder="1" applyAlignment="1">
      <alignment vertical="top"/>
      <protection/>
    </xf>
    <xf numFmtId="3" fontId="7" fillId="0" borderId="0" xfId="55" applyNumberFormat="1" applyFont="1" applyFill="1" applyBorder="1" applyAlignment="1">
      <alignment vertical="top"/>
      <protection/>
    </xf>
    <xf numFmtId="0" fontId="7" fillId="0" borderId="0" xfId="55" applyNumberFormat="1" applyFont="1" applyFill="1" applyBorder="1" applyAlignment="1">
      <alignment vertical="top"/>
      <protection/>
    </xf>
    <xf numFmtId="0" fontId="7" fillId="0" borderId="0" xfId="55" applyNumberFormat="1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>
      <alignment vertical="top" wrapText="1"/>
      <protection/>
    </xf>
    <xf numFmtId="3" fontId="7" fillId="0" borderId="0" xfId="0" applyNumberFormat="1" applyFont="1" applyFill="1" applyBorder="1" applyAlignment="1">
      <alignment horizontal="left" vertical="top"/>
    </xf>
    <xf numFmtId="3" fontId="9" fillId="0" borderId="0" xfId="53" applyNumberFormat="1" applyFont="1" applyFill="1" applyBorder="1" applyAlignment="1" quotePrefix="1">
      <alignment horizontal="left" vertical="top" wrapText="1"/>
      <protection/>
    </xf>
    <xf numFmtId="3" fontId="11" fillId="0" borderId="0" xfId="55" applyNumberFormat="1" applyFont="1" applyFill="1" applyBorder="1" applyAlignment="1" quotePrefix="1">
      <alignment vertical="top" wrapText="1"/>
      <protection/>
    </xf>
    <xf numFmtId="3" fontId="11" fillId="0" borderId="0" xfId="0" applyNumberFormat="1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3" fontId="7" fillId="0" borderId="0" xfId="51" applyNumberFormat="1" applyFont="1" applyFill="1" applyBorder="1" applyAlignment="1">
      <alignment vertical="top" wrapText="1"/>
      <protection/>
    </xf>
    <xf numFmtId="3" fontId="12" fillId="0" borderId="0" xfId="51" applyNumberFormat="1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55" applyFont="1" applyFill="1" applyAlignment="1">
      <alignment vertical="top"/>
      <protection/>
    </xf>
    <xf numFmtId="3" fontId="7" fillId="0" borderId="0" xfId="51" applyNumberFormat="1" applyFont="1" applyFill="1" applyBorder="1" applyAlignment="1">
      <alignment horizontal="left" vertical="top" wrapText="1"/>
      <protection/>
    </xf>
    <xf numFmtId="0" fontId="8" fillId="0" borderId="0" xfId="55" applyFont="1" applyFill="1" applyAlignment="1">
      <alignment vertical="top"/>
      <protection/>
    </xf>
    <xf numFmtId="4" fontId="7" fillId="0" borderId="0" xfId="55" applyNumberFormat="1" applyFont="1" applyFill="1" applyAlignment="1">
      <alignment horizontal="right" vertical="top"/>
      <protection/>
    </xf>
    <xf numFmtId="0" fontId="8" fillId="0" borderId="0" xfId="55" applyFont="1" applyFill="1" applyBorder="1" applyAlignment="1" quotePrefix="1">
      <alignment horizontal="left" vertical="top"/>
      <protection/>
    </xf>
    <xf numFmtId="3" fontId="7" fillId="0" borderId="0" xfId="55" applyNumberFormat="1" applyFont="1" applyFill="1" applyBorder="1" applyAlignment="1">
      <alignment horizontal="justify" vertical="top"/>
      <protection/>
    </xf>
    <xf numFmtId="3" fontId="7" fillId="0" borderId="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>
      <alignment horizontal="left" vertical="top"/>
      <protection/>
    </xf>
    <xf numFmtId="3" fontId="8" fillId="0" borderId="0" xfId="55" applyNumberFormat="1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 quotePrefix="1">
      <alignment horizontal="left" vertical="top"/>
      <protection/>
    </xf>
    <xf numFmtId="0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Alignment="1">
      <alignment vertical="top"/>
      <protection/>
    </xf>
    <xf numFmtId="3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Alignment="1" quotePrefix="1">
      <alignment horizontal="left" vertical="top"/>
      <protection/>
    </xf>
    <xf numFmtId="3" fontId="7" fillId="0" borderId="0" xfId="55" applyNumberFormat="1" applyFont="1" applyFill="1" applyAlignment="1">
      <alignment horizontal="justify" vertical="top"/>
      <protection/>
    </xf>
    <xf numFmtId="3" fontId="8" fillId="0" borderId="0" xfId="55" applyNumberFormat="1" applyFont="1" applyFill="1" applyAlignment="1">
      <alignment vertical="top"/>
      <protection/>
    </xf>
    <xf numFmtId="0" fontId="8" fillId="0" borderId="0" xfId="55" applyNumberFormat="1" applyFont="1" applyFill="1" applyAlignment="1" quotePrefix="1">
      <alignment horizontal="center" vertical="top"/>
      <protection/>
    </xf>
    <xf numFmtId="3" fontId="7" fillId="0" borderId="0" xfId="55" applyNumberFormat="1" applyFont="1" applyFill="1" applyAlignment="1">
      <alignment horizontal="left" vertical="top"/>
      <protection/>
    </xf>
    <xf numFmtId="0" fontId="7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Alignment="1">
      <alignment horizontal="center" vertical="top"/>
      <protection/>
    </xf>
    <xf numFmtId="0" fontId="8" fillId="0" borderId="0" xfId="55" applyFont="1" applyFill="1" applyAlignment="1">
      <alignment horizontal="justify" vertical="top"/>
      <protection/>
    </xf>
    <xf numFmtId="0" fontId="8" fillId="0" borderId="0" xfId="55" applyFont="1" applyFill="1" applyAlignment="1" quotePrefix="1">
      <alignment horizontal="left" vertical="top"/>
      <protection/>
    </xf>
    <xf numFmtId="3" fontId="11" fillId="0" borderId="0" xfId="0" applyNumberFormat="1" applyFont="1" applyFill="1" applyBorder="1" applyAlignment="1">
      <alignment horizontal="left" vertical="top" wrapText="1"/>
    </xf>
    <xf numFmtId="0" fontId="7" fillId="0" borderId="0" xfId="55" applyNumberFormat="1" applyFont="1" applyFill="1" applyBorder="1" applyAlignment="1" quotePrefix="1">
      <alignment horizontal="center"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4" fontId="7" fillId="0" borderId="0" xfId="55" applyNumberFormat="1" applyFont="1" applyFill="1" applyBorder="1">
      <alignment/>
      <protection/>
    </xf>
    <xf numFmtId="4" fontId="14" fillId="0" borderId="0" xfId="55" applyNumberFormat="1" applyFont="1" applyFill="1" applyBorder="1">
      <alignment/>
      <protection/>
    </xf>
    <xf numFmtId="4" fontId="16" fillId="0" borderId="0" xfId="55" applyNumberFormat="1" applyFont="1" applyFill="1" applyAlignment="1">
      <alignment vertical="top"/>
      <protection/>
    </xf>
    <xf numFmtId="4" fontId="16" fillId="0" borderId="0" xfId="55" applyNumberFormat="1" applyFont="1" applyFill="1">
      <alignment/>
      <protection/>
    </xf>
    <xf numFmtId="3" fontId="7" fillId="0" borderId="0" xfId="0" applyNumberFormat="1" applyFont="1" applyFill="1" applyBorder="1" applyAlignment="1" quotePrefix="1">
      <alignment horizontal="left" vertical="justify"/>
    </xf>
    <xf numFmtId="0" fontId="7" fillId="0" borderId="0" xfId="0" applyFont="1" applyFill="1" applyBorder="1" applyAlignment="1">
      <alignment wrapText="1"/>
    </xf>
    <xf numFmtId="0" fontId="7" fillId="0" borderId="0" xfId="51" applyFont="1" applyFill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left"/>
    </xf>
    <xf numFmtId="4" fontId="7" fillId="0" borderId="0" xfId="55" applyNumberFormat="1" applyFont="1" applyFill="1" applyBorder="1" applyAlignment="1">
      <alignment vertical="center"/>
      <protection/>
    </xf>
    <xf numFmtId="4" fontId="7" fillId="0" borderId="0" xfId="0" applyNumberFormat="1" applyFont="1" applyFill="1" applyBorder="1" applyAlignment="1">
      <alignment horizontal="right"/>
    </xf>
    <xf numFmtId="4" fontId="17" fillId="0" borderId="0" xfId="93" applyNumberFormat="1" applyFont="1" applyFill="1" applyBorder="1">
      <alignment horizontal="right" vertical="center"/>
    </xf>
    <xf numFmtId="4" fontId="18" fillId="0" borderId="0" xfId="93" applyNumberFormat="1" applyFont="1" applyFill="1" applyBorder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11" fillId="0" borderId="0" xfId="55" applyNumberFormat="1" applyFont="1" applyFill="1" applyBorder="1" applyAlignment="1">
      <alignment horizontal="right" vertical="center"/>
      <protection/>
    </xf>
    <xf numFmtId="4" fontId="8" fillId="0" borderId="0" xfId="55" applyNumberFormat="1" applyFont="1" applyFill="1" applyBorder="1" applyAlignment="1">
      <alignment horizontal="right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4" fontId="8" fillId="0" borderId="0" xfId="55" applyNumberFormat="1" applyFont="1" applyFill="1" applyBorder="1" applyAlignment="1">
      <alignment horizontal="right" vertical="center"/>
      <protection/>
    </xf>
    <xf numFmtId="4" fontId="8" fillId="0" borderId="0" xfId="55" applyNumberFormat="1" applyFont="1" applyFill="1" applyAlignment="1">
      <alignment vertical="center"/>
      <protection/>
    </xf>
    <xf numFmtId="4" fontId="11" fillId="0" borderId="0" xfId="55" applyNumberFormat="1" applyFont="1" applyFill="1" applyBorder="1" applyAlignment="1">
      <alignment horizontal="right" vertical="center"/>
      <protection/>
    </xf>
    <xf numFmtId="4" fontId="1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55" applyNumberFormat="1" applyFont="1" applyFill="1" applyAlignment="1">
      <alignment vertical="center"/>
      <protection/>
    </xf>
    <xf numFmtId="4" fontId="11" fillId="0" borderId="0" xfId="51" applyNumberFormat="1" applyFont="1" applyFill="1" applyBorder="1" applyAlignment="1">
      <alignment horizontal="right" vertical="center" wrapText="1"/>
      <protection/>
    </xf>
    <xf numFmtId="4" fontId="7" fillId="0" borderId="0" xfId="51" applyNumberFormat="1" applyFont="1" applyFill="1" applyBorder="1" applyAlignment="1">
      <alignment horizontal="right" vertical="center" wrapText="1"/>
      <protection/>
    </xf>
    <xf numFmtId="4" fontId="7" fillId="0" borderId="0" xfId="55" applyNumberFormat="1" applyFont="1" applyFill="1" applyAlignment="1">
      <alignment vertical="center"/>
      <protection/>
    </xf>
    <xf numFmtId="4" fontId="17" fillId="0" borderId="0" xfId="93" applyNumberFormat="1" applyFont="1" applyFill="1" applyBorder="1" applyAlignment="1">
      <alignment horizontal="right" vertical="center"/>
    </xf>
    <xf numFmtId="4" fontId="8" fillId="0" borderId="12" xfId="52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vertical="center"/>
      <protection/>
    </xf>
    <xf numFmtId="0" fontId="8" fillId="0" borderId="0" xfId="55" applyNumberFormat="1" applyFont="1" applyFill="1" applyBorder="1" applyAlignment="1">
      <alignment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7" fillId="0" borderId="0" xfId="55" applyNumberFormat="1" applyFont="1" applyFill="1" applyBorder="1" applyAlignment="1" quotePrefix="1">
      <alignment vertical="center"/>
      <protection/>
    </xf>
    <xf numFmtId="3" fontId="9" fillId="0" borderId="0" xfId="53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55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0" xfId="53" applyFont="1" applyFill="1" applyBorder="1" applyAlignment="1">
      <alignment horizontal="right" vertical="center"/>
      <protection/>
    </xf>
    <xf numFmtId="3" fontId="9" fillId="0" borderId="0" xfId="53" applyNumberFormat="1" applyFont="1" applyFill="1" applyBorder="1" applyAlignment="1" quotePrefix="1">
      <alignment horizontal="center" vertical="center" wrapText="1"/>
      <protection/>
    </xf>
    <xf numFmtId="3" fontId="8" fillId="0" borderId="0" xfId="53" applyNumberFormat="1" applyFont="1" applyFill="1" applyBorder="1" applyAlignment="1">
      <alignment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0" fontId="11" fillId="0" borderId="0" xfId="55" applyNumberFormat="1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 quotePrefix="1">
      <alignment horizontal="center" vertical="center"/>
      <protection/>
    </xf>
    <xf numFmtId="3" fontId="11" fillId="0" borderId="0" xfId="55" applyNumberFormat="1" applyFont="1" applyFill="1" applyBorder="1" applyAlignment="1" quotePrefix="1">
      <alignment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16" fillId="0" borderId="0" xfId="55" applyNumberFormat="1" applyFont="1" applyFill="1" applyBorder="1" applyAlignment="1">
      <alignment vertical="center"/>
      <protection/>
    </xf>
    <xf numFmtId="0" fontId="7" fillId="0" borderId="0" xfId="55" applyFont="1" applyFill="1" applyAlignment="1" quotePrefix="1">
      <alignment horizontal="center" vertical="center"/>
      <protection/>
    </xf>
    <xf numFmtId="0" fontId="11" fillId="0" borderId="0" xfId="55" applyFont="1" applyFill="1" applyAlignment="1">
      <alignment vertical="center"/>
      <protection/>
    </xf>
    <xf numFmtId="0" fontId="11" fillId="0" borderId="0" xfId="55" applyNumberFormat="1" applyFont="1" applyFill="1" applyBorder="1" applyAlignment="1">
      <alignment horizontal="center" vertical="center"/>
      <protection/>
    </xf>
    <xf numFmtId="3" fontId="11" fillId="0" borderId="0" xfId="55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 quotePrefix="1">
      <alignment vertical="center"/>
      <protection/>
    </xf>
    <xf numFmtId="0" fontId="15" fillId="0" borderId="0" xfId="53" applyFont="1" applyFill="1" applyBorder="1" applyAlignment="1">
      <alignment horizontal="left" vertical="center"/>
      <protection/>
    </xf>
    <xf numFmtId="196" fontId="8" fillId="0" borderId="0" xfId="53" applyNumberFormat="1" applyFont="1" applyFill="1" applyBorder="1" applyAlignment="1" quotePrefix="1">
      <alignment vertical="center"/>
      <protection/>
    </xf>
    <xf numFmtId="3" fontId="8" fillId="0" borderId="0" xfId="55" applyNumberFormat="1" applyFont="1" applyFill="1" applyBorder="1" applyAlignment="1" quotePrefix="1">
      <alignment vertical="center" wrapText="1"/>
      <protection/>
    </xf>
    <xf numFmtId="3" fontId="8" fillId="0" borderId="0" xfId="55" applyNumberFormat="1" applyFont="1" applyFill="1" applyBorder="1" applyAlignment="1">
      <alignment vertical="center" wrapText="1"/>
      <protection/>
    </xf>
    <xf numFmtId="3" fontId="8" fillId="0" borderId="0" xfId="53" applyNumberFormat="1" applyFont="1" applyFill="1" applyBorder="1" applyAlignment="1">
      <alignment horizontal="left" vertical="center" wrapText="1"/>
      <protection/>
    </xf>
    <xf numFmtId="3" fontId="7" fillId="0" borderId="0" xfId="55" applyNumberFormat="1" applyFont="1" applyFill="1" applyBorder="1" applyAlignment="1">
      <alignment vertical="center" wrapText="1"/>
      <protection/>
    </xf>
    <xf numFmtId="3" fontId="10" fillId="0" borderId="0" xfId="53" applyNumberFormat="1" applyFont="1" applyBorder="1" applyAlignment="1">
      <alignment horizontal="left" vertical="center"/>
      <protection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 wrapText="1"/>
      <protection/>
    </xf>
    <xf numFmtId="3" fontId="10" fillId="0" borderId="0" xfId="53" applyNumberFormat="1" applyFont="1" applyFill="1" applyBorder="1" applyAlignment="1">
      <alignment vertical="center" wrapText="1"/>
      <protection/>
    </xf>
    <xf numFmtId="3" fontId="10" fillId="0" borderId="0" xfId="53" applyNumberFormat="1" applyFont="1" applyFill="1" applyBorder="1" applyAlignment="1" quotePrefix="1">
      <alignment horizontal="left" vertical="center" wrapText="1"/>
      <protection/>
    </xf>
    <xf numFmtId="3" fontId="8" fillId="0" borderId="0" xfId="53" applyNumberFormat="1" applyFont="1" applyFill="1" applyBorder="1" applyAlignment="1">
      <alignment vertical="center" wrapText="1"/>
      <protection/>
    </xf>
    <xf numFmtId="3" fontId="11" fillId="0" borderId="0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 quotePrefix="1">
      <alignment horizontal="left" vertical="center"/>
    </xf>
    <xf numFmtId="3" fontId="19" fillId="0" borderId="0" xfId="55" applyNumberFormat="1" applyFont="1" applyFill="1" applyBorder="1" applyAlignment="1">
      <alignment vertical="center" wrapText="1"/>
      <protection/>
    </xf>
    <xf numFmtId="49" fontId="19" fillId="0" borderId="0" xfId="55" applyNumberFormat="1" applyFont="1" applyFill="1" applyBorder="1" applyAlignment="1">
      <alignment vertical="center" wrapText="1"/>
      <protection/>
    </xf>
    <xf numFmtId="4" fontId="8" fillId="0" borderId="0" xfId="93" applyNumberFormat="1" applyFont="1" applyFill="1" applyBorder="1" applyAlignment="1">
      <alignment horizontal="right" vertical="center"/>
    </xf>
    <xf numFmtId="3" fontId="7" fillId="0" borderId="0" xfId="55" applyNumberFormat="1" applyFont="1" applyFill="1" applyBorder="1" applyAlignment="1">
      <alignment horizontal="left" vertical="center" wrapText="1"/>
      <protection/>
    </xf>
    <xf numFmtId="3" fontId="13" fillId="0" borderId="12" xfId="52" applyNumberFormat="1" applyFont="1" applyFill="1" applyBorder="1" applyAlignment="1">
      <alignment horizontal="center" vertical="top" wrapText="1"/>
      <protection/>
    </xf>
    <xf numFmtId="4" fontId="8" fillId="0" borderId="0" xfId="55" applyNumberFormat="1" applyFont="1" applyFill="1" applyAlignment="1">
      <alignment vertical="center"/>
      <protection/>
    </xf>
    <xf numFmtId="4" fontId="11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93" applyNumberFormat="1" applyFont="1" applyFill="1" applyBorder="1" applyAlignment="1">
      <alignment horizontal="right" vertical="center"/>
    </xf>
    <xf numFmtId="0" fontId="59" fillId="0" borderId="0" xfId="55" applyFont="1" applyFill="1">
      <alignment/>
      <protection/>
    </xf>
    <xf numFmtId="3" fontId="11" fillId="0" borderId="0" xfId="55" applyNumberFormat="1" applyFont="1" applyFill="1" applyBorder="1" applyAlignment="1">
      <alignment vertical="top" wrapText="1"/>
      <protection/>
    </xf>
    <xf numFmtId="3" fontId="11" fillId="0" borderId="0" xfId="51" applyNumberFormat="1" applyFont="1" applyFill="1" applyBorder="1" applyAlignment="1">
      <alignment wrapText="1"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3" fontId="11" fillId="0" borderId="0" xfId="51" applyNumberFormat="1" applyFont="1" applyFill="1" applyBorder="1" applyAlignment="1">
      <alignment horizontal="left" vertical="top" wrapText="1"/>
      <protection/>
    </xf>
    <xf numFmtId="3" fontId="11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5" applyNumberFormat="1" applyFont="1" applyFill="1" applyBorder="1" applyAlignment="1" quotePrefix="1">
      <alignment vertical="center"/>
      <protection/>
    </xf>
    <xf numFmtId="0" fontId="11" fillId="0" borderId="0" xfId="55" applyNumberFormat="1" applyFont="1" applyFill="1" applyBorder="1" applyAlignment="1" quotePrefix="1">
      <alignment horizontal="center" vertical="center"/>
      <protection/>
    </xf>
    <xf numFmtId="4" fontId="11" fillId="0" borderId="0" xfId="53" applyNumberFormat="1" applyFont="1" applyFill="1" applyBorder="1" applyAlignment="1">
      <alignment horizontal="right" vertical="center"/>
      <protection/>
    </xf>
    <xf numFmtId="3" fontId="20" fillId="0" borderId="0" xfId="53" applyNumberFormat="1" applyFont="1" applyFill="1" applyBorder="1" applyAlignment="1">
      <alignment horizontal="left" vertical="center" wrapText="1"/>
      <protection/>
    </xf>
    <xf numFmtId="3" fontId="20" fillId="0" borderId="0" xfId="53" applyNumberFormat="1" applyFont="1" applyFill="1" applyBorder="1" applyAlignment="1">
      <alignment horizontal="left" vertical="center"/>
      <protection/>
    </xf>
    <xf numFmtId="0" fontId="11" fillId="0" borderId="0" xfId="55" applyNumberFormat="1" applyFont="1" applyFill="1" applyBorder="1" applyAlignment="1" quotePrefix="1">
      <alignment horizontal="right" vertical="center"/>
      <protection/>
    </xf>
    <xf numFmtId="3" fontId="20" fillId="0" borderId="0" xfId="53" applyNumberFormat="1" applyFont="1" applyFill="1" applyBorder="1" applyAlignment="1">
      <alignment horizontal="center" vertical="center"/>
      <protection/>
    </xf>
    <xf numFmtId="3" fontId="11" fillId="0" borderId="0" xfId="53" applyNumberFormat="1" applyFont="1" applyFill="1" applyBorder="1" applyAlignment="1">
      <alignment horizontal="center" vertical="center"/>
      <protection/>
    </xf>
    <xf numFmtId="3" fontId="11" fillId="0" borderId="0" xfId="53" applyNumberFormat="1" applyFont="1" applyFill="1" applyBorder="1" applyAlignment="1">
      <alignment horizontal="left" vertical="center"/>
      <protection/>
    </xf>
    <xf numFmtId="3" fontId="11" fillId="0" borderId="0" xfId="55" applyNumberFormat="1" applyFont="1" applyFill="1" applyBorder="1" applyAlignment="1">
      <alignment vertical="center" wrapText="1"/>
      <protection/>
    </xf>
    <xf numFmtId="3" fontId="20" fillId="0" borderId="0" xfId="53" applyNumberFormat="1" applyFont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right" vertical="center"/>
      <protection/>
    </xf>
    <xf numFmtId="3" fontId="20" fillId="0" borderId="0" xfId="53" applyNumberFormat="1" applyFont="1" applyFill="1" applyBorder="1" applyAlignment="1" quotePrefix="1">
      <alignment horizontal="center" vertical="center" wrapText="1"/>
      <protection/>
    </xf>
    <xf numFmtId="3" fontId="20" fillId="0" borderId="0" xfId="53" applyNumberFormat="1" applyFont="1" applyFill="1" applyBorder="1" applyAlignment="1" quotePrefix="1">
      <alignment horizontal="left" vertical="center" wrapText="1"/>
      <protection/>
    </xf>
    <xf numFmtId="3" fontId="20" fillId="0" borderId="0" xfId="53" applyNumberFormat="1" applyFont="1" applyBorder="1" applyAlignment="1">
      <alignment horizontal="left" vertical="top" wrapText="1"/>
      <protection/>
    </xf>
    <xf numFmtId="4" fontId="11" fillId="0" borderId="0" xfId="55" applyNumberFormat="1" applyFont="1" applyFill="1" applyAlignment="1">
      <alignment vertical="center"/>
      <protection/>
    </xf>
    <xf numFmtId="4" fontId="11" fillId="0" borderId="0" xfId="93" applyNumberFormat="1" applyFont="1" applyFill="1" applyBorder="1" applyAlignment="1">
      <alignment horizontal="right" vertical="center"/>
    </xf>
    <xf numFmtId="3" fontId="10" fillId="0" borderId="0" xfId="53" applyNumberFormat="1" applyFont="1" applyBorder="1" applyAlignment="1">
      <alignment horizontal="left" vertical="top"/>
      <protection/>
    </xf>
    <xf numFmtId="3" fontId="20" fillId="0" borderId="0" xfId="55" applyNumberFormat="1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vertical="center" wrapText="1"/>
      <protection/>
    </xf>
    <xf numFmtId="3" fontId="9" fillId="0" borderId="0" xfId="55" applyNumberFormat="1" applyFont="1" applyFill="1" applyBorder="1" applyAlignment="1">
      <alignment vertical="center" wrapText="1"/>
      <protection/>
    </xf>
    <xf numFmtId="0" fontId="9" fillId="0" borderId="0" xfId="0" applyNumberFormat="1" applyFont="1" applyFill="1" applyBorder="1" applyAlignment="1" quotePrefix="1">
      <alignment horizontal="center"/>
    </xf>
    <xf numFmtId="3" fontId="9" fillId="0" borderId="0" xfId="0" applyNumberFormat="1" applyFont="1" applyFill="1" applyBorder="1" applyAlignment="1">
      <alignment horizontal="left"/>
    </xf>
    <xf numFmtId="0" fontId="9" fillId="0" borderId="0" xfId="5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quotePrefix="1">
      <alignment horizontal="center" vertical="top"/>
    </xf>
    <xf numFmtId="0" fontId="9" fillId="0" borderId="0" xfId="55" applyFont="1" applyFill="1">
      <alignment/>
      <protection/>
    </xf>
    <xf numFmtId="3" fontId="9" fillId="0" borderId="0" xfId="0" applyNumberFormat="1" applyFont="1" applyFill="1" applyBorder="1" applyAlignment="1">
      <alignment horizontal="left" vertical="justify"/>
    </xf>
    <xf numFmtId="0" fontId="22" fillId="0" borderId="0" xfId="55" applyFont="1" applyFill="1" applyBorder="1" applyAlignment="1">
      <alignment vertical="center" wrapText="1"/>
      <protection/>
    </xf>
    <xf numFmtId="0" fontId="23" fillId="0" borderId="0" xfId="55" applyNumberFormat="1" applyFont="1" applyFill="1" applyBorder="1" applyAlignment="1">
      <alignment horizontal="center" vertical="top"/>
      <protection/>
    </xf>
    <xf numFmtId="0" fontId="21" fillId="0" borderId="0" xfId="55" applyFont="1" applyFill="1" applyBorder="1" applyAlignment="1" quotePrefix="1">
      <alignment vertical="center" wrapText="1"/>
      <protection/>
    </xf>
    <xf numFmtId="49" fontId="9" fillId="0" borderId="0" xfId="55" applyNumberFormat="1" applyFont="1" applyFill="1" applyBorder="1" applyAlignment="1" quotePrefix="1">
      <alignment horizontal="center" vertical="top"/>
      <protection/>
    </xf>
    <xf numFmtId="4" fontId="9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 quotePrefix="1">
      <alignment horizontal="center" vertical="center"/>
      <protection/>
    </xf>
    <xf numFmtId="3" fontId="8" fillId="0" borderId="0" xfId="51" applyNumberFormat="1" applyFont="1" applyFill="1" applyBorder="1" applyAlignment="1">
      <alignment wrapText="1"/>
      <protection/>
    </xf>
    <xf numFmtId="3" fontId="20" fillId="0" borderId="0" xfId="0" applyNumberFormat="1" applyFont="1" applyFill="1" applyBorder="1" applyAlignment="1" quotePrefix="1">
      <alignment horizontal="left" vertical="justify"/>
    </xf>
    <xf numFmtId="49" fontId="15" fillId="0" borderId="0" xfId="55" applyNumberFormat="1" applyFont="1" applyFill="1" applyBorder="1" applyAlignment="1" quotePrefix="1">
      <alignment horizontal="center"/>
      <protection/>
    </xf>
    <xf numFmtId="3" fontId="18" fillId="0" borderId="0" xfId="0" applyNumberFormat="1" applyFont="1" applyFill="1" applyBorder="1" applyAlignment="1">
      <alignment horizontal="left"/>
    </xf>
    <xf numFmtId="0" fontId="7" fillId="0" borderId="0" xfId="53" applyNumberFormat="1" applyFont="1" applyFill="1" applyBorder="1" applyAlignment="1" quotePrefix="1">
      <alignment horizontal="right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7" fillId="0" borderId="0" xfId="55" applyNumberFormat="1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13" fillId="0" borderId="0" xfId="54" applyFont="1" applyFill="1" applyBorder="1" applyAlignment="1">
      <alignment horizontal="center" vertical="top" wrapText="1"/>
      <protection/>
    </xf>
    <xf numFmtId="3" fontId="13" fillId="0" borderId="0" xfId="52" applyNumberFormat="1" applyFont="1" applyFill="1" applyBorder="1" applyAlignment="1">
      <alignment horizontal="center" vertical="top" wrapText="1"/>
      <protection/>
    </xf>
    <xf numFmtId="3" fontId="13" fillId="0" borderId="0" xfId="52" applyNumberFormat="1" applyFont="1" applyFill="1" applyBorder="1" applyAlignment="1">
      <alignment horizontal="center" vertical="top" wrapText="1"/>
      <protection/>
    </xf>
    <xf numFmtId="0" fontId="8" fillId="0" borderId="13" xfId="55" applyFont="1" applyFill="1" applyBorder="1" applyAlignment="1" quotePrefix="1">
      <alignment horizontal="left" vertical="top"/>
      <protection/>
    </xf>
    <xf numFmtId="3" fontId="13" fillId="0" borderId="12" xfId="55" applyNumberFormat="1" applyFont="1" applyFill="1" applyBorder="1" applyAlignment="1">
      <alignment horizontal="center" vertical="top" wrapText="1"/>
      <protection/>
    </xf>
    <xf numFmtId="3" fontId="13" fillId="0" borderId="12" xfId="55" applyNumberFormat="1" applyFont="1" applyFill="1" applyBorder="1" applyAlignment="1" quotePrefix="1">
      <alignment horizontal="center" vertical="top" wrapText="1"/>
      <protection/>
    </xf>
    <xf numFmtId="3" fontId="13" fillId="0" borderId="0" xfId="55" applyNumberFormat="1" applyFont="1" applyFill="1" applyBorder="1" applyAlignment="1">
      <alignment horizontal="center" vertical="center" wrapText="1"/>
      <protection/>
    </xf>
    <xf numFmtId="3" fontId="13" fillId="0" borderId="0" xfId="55" applyNumberFormat="1" applyFont="1" applyFill="1" applyBorder="1" applyAlignment="1" quotePrefix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</cellXfs>
  <cellStyles count="9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Obično_Polugodišnji-sabor" xfId="52"/>
    <cellStyle name="Obično_Raeun financiranja 06-05" xfId="53"/>
    <cellStyle name="Obično_Rebalans 04 - PRIHODI- Zadnji" xfId="54"/>
    <cellStyle name="Obično_Rnfin Rebalans 06. -ANALITIKA (za prilog)" xfId="55"/>
    <cellStyle name="Percent" xfId="56"/>
    <cellStyle name="Povezana ćelija" xfId="57"/>
    <cellStyle name="Followed Hyperlink" xfId="58"/>
    <cellStyle name="Provjera ćelije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ekst objašnjenja" xfId="99"/>
    <cellStyle name="Tekst upozorenja" xfId="100"/>
    <cellStyle name="Ukupni zbroj" xfId="101"/>
    <cellStyle name="Unos" xfId="102"/>
    <cellStyle name="Currency" xfId="103"/>
    <cellStyle name="Currency [0]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2"/>
  <sheetViews>
    <sheetView tabSelected="1" zoomScale="80" zoomScaleNormal="80" zoomScalePageLayoutView="0" workbookViewId="0" topLeftCell="A1">
      <pane ySplit="3" topLeftCell="A43" activePane="bottomLeft" state="frozen"/>
      <selection pane="topLeft" activeCell="A1" sqref="A1"/>
      <selection pane="bottomLeft" activeCell="A59" sqref="A59:IV59"/>
    </sheetView>
  </sheetViews>
  <sheetFormatPr defaultColWidth="10.7109375" defaultRowHeight="12.75"/>
  <cols>
    <col min="1" max="1" width="5.140625" style="39" bestFit="1" customWidth="1"/>
    <col min="2" max="2" width="13.140625" style="57" bestFit="1" customWidth="1"/>
    <col min="3" max="3" width="8.140625" style="57" bestFit="1" customWidth="1"/>
    <col min="4" max="4" width="66.7109375" style="39" customWidth="1"/>
    <col min="5" max="6" width="20.421875" style="42" bestFit="1" customWidth="1"/>
    <col min="7" max="7" width="11.28125" style="42" customWidth="1"/>
    <col min="8" max="8" width="19.8515625" style="5" bestFit="1" customWidth="1"/>
    <col min="9" max="9" width="16.57421875" style="2" bestFit="1" customWidth="1"/>
    <col min="10" max="10" width="14.28125" style="2" bestFit="1" customWidth="1"/>
    <col min="11" max="11" width="10.7109375" style="2" customWidth="1"/>
    <col min="12" max="12" width="0.85546875" style="2" customWidth="1"/>
    <col min="13" max="16384" width="10.7109375" style="2" customWidth="1"/>
  </cols>
  <sheetData>
    <row r="1" spans="1:8" s="1" customFormat="1" ht="15.75">
      <c r="A1" s="197" t="s">
        <v>155</v>
      </c>
      <c r="B1" s="197"/>
      <c r="C1" s="197"/>
      <c r="D1" s="197"/>
      <c r="E1" s="13"/>
      <c r="F1" s="13"/>
      <c r="G1" s="13"/>
      <c r="H1" s="64"/>
    </row>
    <row r="2" spans="1:8" s="1" customFormat="1" ht="51.75" customHeight="1">
      <c r="A2" s="202" t="s">
        <v>0</v>
      </c>
      <c r="B2" s="202"/>
      <c r="C2" s="202"/>
      <c r="D2" s="202"/>
      <c r="E2" s="93" t="s">
        <v>188</v>
      </c>
      <c r="F2" s="93" t="s">
        <v>212</v>
      </c>
      <c r="G2" s="93" t="s">
        <v>1</v>
      </c>
      <c r="H2" s="64"/>
    </row>
    <row r="3" spans="1:8" s="8" customFormat="1" ht="11.25">
      <c r="A3" s="198">
        <v>1</v>
      </c>
      <c r="B3" s="199"/>
      <c r="C3" s="199"/>
      <c r="D3" s="14">
        <v>2</v>
      </c>
      <c r="E3" s="141">
        <v>3</v>
      </c>
      <c r="F3" s="15">
        <v>4</v>
      </c>
      <c r="G3" s="15" t="s">
        <v>70</v>
      </c>
      <c r="H3" s="65"/>
    </row>
    <row r="4" spans="1:7" ht="15.75">
      <c r="A4" s="16"/>
      <c r="B4" s="17"/>
      <c r="C4" s="18"/>
      <c r="D4" s="122" t="s">
        <v>2</v>
      </c>
      <c r="E4" s="78">
        <f>E8-E60+E6+E7</f>
        <v>191530270.00999928</v>
      </c>
      <c r="F4" s="78">
        <f>F8-F60+F6+F7</f>
        <v>-49593702.91999626</v>
      </c>
      <c r="G4" s="78">
        <f>F4/E4*100</f>
        <v>-25.893402080729643</v>
      </c>
    </row>
    <row r="5" spans="1:7" ht="15.75">
      <c r="A5" s="16"/>
      <c r="B5" s="17"/>
      <c r="C5" s="18"/>
      <c r="D5" s="122"/>
      <c r="E5" s="78"/>
      <c r="F5" s="78"/>
      <c r="G5" s="78"/>
    </row>
    <row r="6" spans="1:7" ht="16.5" customHeight="1">
      <c r="A6" s="16"/>
      <c r="B6" s="17"/>
      <c r="C6" s="18"/>
      <c r="D6" s="123" t="s">
        <v>91</v>
      </c>
      <c r="E6" s="79">
        <v>1617019185.66</v>
      </c>
      <c r="F6" s="79">
        <v>2530422786.81</v>
      </c>
      <c r="G6" s="79">
        <f aca="true" t="shared" si="0" ref="G6:G56">F6/E6*100</f>
        <v>156.48687469203938</v>
      </c>
    </row>
    <row r="7" spans="1:7" ht="16.5" customHeight="1">
      <c r="A7" s="16"/>
      <c r="B7" s="17"/>
      <c r="C7" s="18"/>
      <c r="D7" s="123" t="s">
        <v>92</v>
      </c>
      <c r="E7" s="79">
        <v>-5796192086.750003</v>
      </c>
      <c r="F7" s="79">
        <v>-7763504631.919998</v>
      </c>
      <c r="G7" s="79">
        <f t="shared" si="0"/>
        <v>133.94146563339814</v>
      </c>
    </row>
    <row r="8" spans="1:10" ht="16.5" customHeight="1">
      <c r="A8" s="94">
        <v>8</v>
      </c>
      <c r="B8" s="95"/>
      <c r="C8" s="96"/>
      <c r="D8" s="124" t="s">
        <v>3</v>
      </c>
      <c r="E8" s="78">
        <f>E10+E26+E32+E39</f>
        <v>25678386124.300003</v>
      </c>
      <c r="F8" s="78">
        <f>F10+F26+F32+F39</f>
        <v>35446845391.72</v>
      </c>
      <c r="G8" s="78">
        <f t="shared" si="0"/>
        <v>138.0415623479386</v>
      </c>
      <c r="J8" s="5"/>
    </row>
    <row r="9" spans="1:10" ht="15.75" customHeight="1">
      <c r="A9" s="94"/>
      <c r="B9" s="95"/>
      <c r="C9" s="96"/>
      <c r="D9" s="112"/>
      <c r="E9" s="78"/>
      <c r="F9" s="78"/>
      <c r="G9" s="78"/>
      <c r="H9" s="10"/>
      <c r="J9" s="5"/>
    </row>
    <row r="10" spans="1:8" ht="18" customHeight="1">
      <c r="A10" s="94">
        <v>81</v>
      </c>
      <c r="B10" s="97"/>
      <c r="C10" s="98"/>
      <c r="D10" s="125" t="s">
        <v>137</v>
      </c>
      <c r="E10" s="78">
        <f>E11+E13+E15+E18+E23</f>
        <v>1164707607.54</v>
      </c>
      <c r="F10" s="78">
        <f>F11+F13+F15+F18+F23</f>
        <v>839804878.0699999</v>
      </c>
      <c r="G10" s="78">
        <f t="shared" si="0"/>
        <v>72.10435242573602</v>
      </c>
      <c r="H10" s="10"/>
    </row>
    <row r="11" spans="1:8" ht="34.5" customHeight="1">
      <c r="A11" s="94">
        <v>812</v>
      </c>
      <c r="B11" s="97"/>
      <c r="C11" s="98"/>
      <c r="D11" s="126" t="s">
        <v>4</v>
      </c>
      <c r="E11" s="78">
        <f>E12</f>
        <v>134909364.16</v>
      </c>
      <c r="F11" s="78">
        <f>F12</f>
        <v>131394477.4</v>
      </c>
      <c r="G11" s="78">
        <f t="shared" si="0"/>
        <v>97.3946309940121</v>
      </c>
      <c r="H11" s="10"/>
    </row>
    <row r="12" spans="1:56" ht="33.75" customHeight="1">
      <c r="A12" s="94"/>
      <c r="B12" s="152">
        <v>8121</v>
      </c>
      <c r="C12" s="153"/>
      <c r="D12" s="151" t="s">
        <v>5</v>
      </c>
      <c r="E12" s="154">
        <v>134909364.16</v>
      </c>
      <c r="F12" s="154">
        <v>131394477.4</v>
      </c>
      <c r="G12" s="79">
        <f t="shared" si="0"/>
        <v>97.3946309940121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3.75" customHeight="1">
      <c r="A13" s="94">
        <v>814</v>
      </c>
      <c r="B13" s="99"/>
      <c r="C13" s="62"/>
      <c r="D13" s="125" t="s">
        <v>6</v>
      </c>
      <c r="E13" s="78">
        <f>E14</f>
        <v>1615694.4</v>
      </c>
      <c r="F13" s="78">
        <f>F14</f>
        <v>1615494.93</v>
      </c>
      <c r="G13" s="78">
        <f t="shared" si="0"/>
        <v>99.98765422470981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5.75">
      <c r="A14" s="94"/>
      <c r="B14" s="152">
        <v>8141</v>
      </c>
      <c r="C14" s="153"/>
      <c r="D14" s="155" t="s">
        <v>7</v>
      </c>
      <c r="E14" s="154">
        <v>1615694.4</v>
      </c>
      <c r="F14" s="154">
        <v>1615494.93</v>
      </c>
      <c r="G14" s="78">
        <f t="shared" si="0"/>
        <v>99.98765422470981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3.75" customHeight="1">
      <c r="A15" s="97">
        <v>816</v>
      </c>
      <c r="B15" s="99"/>
      <c r="C15" s="62"/>
      <c r="D15" s="127" t="s">
        <v>8</v>
      </c>
      <c r="E15" s="78">
        <f>E16+E17</f>
        <v>79807622.51</v>
      </c>
      <c r="F15" s="78">
        <f>F16+F17</f>
        <v>255609020.20999998</v>
      </c>
      <c r="G15" s="78">
        <f t="shared" si="0"/>
        <v>320.2814620595568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7" ht="31.5">
      <c r="A16" s="97"/>
      <c r="B16" s="152">
        <v>8163</v>
      </c>
      <c r="C16" s="153"/>
      <c r="D16" s="151" t="s">
        <v>9</v>
      </c>
      <c r="E16" s="77">
        <v>72354555.22</v>
      </c>
      <c r="F16" s="77">
        <v>239636187.79</v>
      </c>
      <c r="G16" s="79">
        <f t="shared" si="0"/>
        <v>331.1970988714759</v>
      </c>
    </row>
    <row r="17" spans="1:7" ht="17.25" customHeight="1">
      <c r="A17" s="94"/>
      <c r="B17" s="152">
        <v>8164</v>
      </c>
      <c r="C17" s="153"/>
      <c r="D17" s="155" t="s">
        <v>10</v>
      </c>
      <c r="E17" s="77">
        <v>7453067.29</v>
      </c>
      <c r="F17" s="77">
        <v>15972832.42</v>
      </c>
      <c r="G17" s="79">
        <f t="shared" si="0"/>
        <v>214.31219923951605</v>
      </c>
    </row>
    <row r="18" spans="1:7" ht="17.25" customHeight="1">
      <c r="A18" s="94">
        <v>817</v>
      </c>
      <c r="B18" s="99"/>
      <c r="C18" s="62"/>
      <c r="D18" s="125" t="s">
        <v>11</v>
      </c>
      <c r="E18" s="78">
        <f>SUM(E19:E22)</f>
        <v>322443856.47</v>
      </c>
      <c r="F18" s="78">
        <f>SUM(F19:F22)</f>
        <v>236042135.6</v>
      </c>
      <c r="G18" s="78">
        <f t="shared" si="0"/>
        <v>73.20410386605124</v>
      </c>
    </row>
    <row r="19" spans="1:7" ht="17.25" customHeight="1">
      <c r="A19" s="94"/>
      <c r="B19" s="157">
        <v>8172</v>
      </c>
      <c r="C19" s="153"/>
      <c r="D19" s="156" t="s">
        <v>84</v>
      </c>
      <c r="E19" s="77">
        <v>4276110.73</v>
      </c>
      <c r="F19" s="77">
        <v>4320294.8</v>
      </c>
      <c r="G19" s="79">
        <f t="shared" si="0"/>
        <v>101.03327703115863</v>
      </c>
    </row>
    <row r="20" spans="1:7" ht="17.25" customHeight="1">
      <c r="A20" s="94"/>
      <c r="B20" s="152">
        <v>8173</v>
      </c>
      <c r="C20" s="158"/>
      <c r="D20" s="156" t="s">
        <v>12</v>
      </c>
      <c r="E20" s="77">
        <v>1316627.1</v>
      </c>
      <c r="F20" s="77">
        <v>1416936.1</v>
      </c>
      <c r="G20" s="79">
        <f t="shared" si="0"/>
        <v>107.618634008065</v>
      </c>
    </row>
    <row r="21" spans="1:7" ht="17.25" customHeight="1">
      <c r="A21" s="94"/>
      <c r="B21" s="152">
        <v>8174</v>
      </c>
      <c r="C21" s="158"/>
      <c r="D21" s="156" t="s">
        <v>13</v>
      </c>
      <c r="E21" s="77">
        <v>1751124.89</v>
      </c>
      <c r="F21" s="77">
        <v>1746621.5</v>
      </c>
      <c r="G21" s="79">
        <f t="shared" si="0"/>
        <v>99.74282873678987</v>
      </c>
    </row>
    <row r="22" spans="1:8" ht="33" customHeight="1">
      <c r="A22" s="94"/>
      <c r="B22" s="152">
        <v>8176</v>
      </c>
      <c r="C22" s="158"/>
      <c r="D22" s="155" t="s">
        <v>95</v>
      </c>
      <c r="E22" s="77">
        <v>315099993.75</v>
      </c>
      <c r="F22" s="77">
        <v>228558283.2</v>
      </c>
      <c r="G22" s="79">
        <f t="shared" si="0"/>
        <v>72.5351595472699</v>
      </c>
      <c r="H22" s="9"/>
    </row>
    <row r="23" spans="1:8" ht="17.25" customHeight="1">
      <c r="A23" s="94">
        <v>818</v>
      </c>
      <c r="B23" s="190"/>
      <c r="C23" s="100"/>
      <c r="D23" s="125" t="s">
        <v>94</v>
      </c>
      <c r="E23" s="78">
        <f>SUM(E24:E25)</f>
        <v>625931070</v>
      </c>
      <c r="F23" s="81">
        <f>SUM(F24:F25)</f>
        <v>215143749.93</v>
      </c>
      <c r="G23" s="78">
        <f t="shared" si="0"/>
        <v>34.37179591196839</v>
      </c>
      <c r="H23" s="9"/>
    </row>
    <row r="24" spans="1:8" ht="32.25" customHeight="1">
      <c r="A24" s="94"/>
      <c r="B24" s="152">
        <v>8181</v>
      </c>
      <c r="C24" s="159"/>
      <c r="D24" s="151" t="s">
        <v>157</v>
      </c>
      <c r="E24" s="77">
        <v>624610840</v>
      </c>
      <c r="F24" s="77">
        <v>214072772.38</v>
      </c>
      <c r="G24" s="79">
        <f t="shared" si="0"/>
        <v>34.27298385983823</v>
      </c>
      <c r="H24" s="9"/>
    </row>
    <row r="25" spans="1:7" ht="17.25" customHeight="1">
      <c r="A25" s="94"/>
      <c r="B25" s="152">
        <v>8183</v>
      </c>
      <c r="C25" s="159"/>
      <c r="D25" s="160" t="s">
        <v>93</v>
      </c>
      <c r="E25" s="77">
        <v>1320230</v>
      </c>
      <c r="F25" s="77">
        <v>1070977.55</v>
      </c>
      <c r="G25" s="79">
        <f t="shared" si="0"/>
        <v>81.1205282412913</v>
      </c>
    </row>
    <row r="26" spans="1:8" s="4" customFormat="1" ht="15" customHeight="1">
      <c r="A26" s="94">
        <v>82</v>
      </c>
      <c r="B26" s="97"/>
      <c r="C26" s="98"/>
      <c r="D26" s="125" t="s">
        <v>14</v>
      </c>
      <c r="E26" s="78">
        <f>E27+E29</f>
        <v>17719371146.13</v>
      </c>
      <c r="F26" s="78">
        <f>F27+F29</f>
        <v>30806039000</v>
      </c>
      <c r="G26" s="78">
        <f t="shared" si="0"/>
        <v>173.855148390682</v>
      </c>
      <c r="H26" s="9"/>
    </row>
    <row r="27" spans="1:8" s="4" customFormat="1" ht="15.75" customHeight="1">
      <c r="A27" s="95">
        <v>821</v>
      </c>
      <c r="B27" s="101"/>
      <c r="C27" s="102"/>
      <c r="D27" s="125" t="s">
        <v>15</v>
      </c>
      <c r="E27" s="78">
        <f>E28</f>
        <v>1688181146.130001</v>
      </c>
      <c r="F27" s="78">
        <f>F28</f>
        <v>0</v>
      </c>
      <c r="G27" s="78">
        <f t="shared" si="0"/>
        <v>0</v>
      </c>
      <c r="H27" s="5"/>
    </row>
    <row r="28" spans="1:7" ht="15.75" customHeight="1">
      <c r="A28" s="103"/>
      <c r="B28" s="113">
        <v>8211</v>
      </c>
      <c r="C28" s="120"/>
      <c r="D28" s="115" t="s">
        <v>16</v>
      </c>
      <c r="E28" s="154">
        <v>1688181146.130001</v>
      </c>
      <c r="F28" s="154">
        <v>0</v>
      </c>
      <c r="G28" s="79">
        <f t="shared" si="0"/>
        <v>0</v>
      </c>
    </row>
    <row r="29" spans="1:8" s="4" customFormat="1" ht="16.5" customHeight="1">
      <c r="A29" s="95">
        <v>822</v>
      </c>
      <c r="B29" s="101"/>
      <c r="C29" s="102"/>
      <c r="D29" s="126" t="s">
        <v>17</v>
      </c>
      <c r="E29" s="78">
        <f>E30+E31</f>
        <v>16031190000</v>
      </c>
      <c r="F29" s="78">
        <f>F30+F31</f>
        <v>30806039000</v>
      </c>
      <c r="G29" s="78">
        <f t="shared" si="0"/>
        <v>192.16314571781635</v>
      </c>
      <c r="H29" s="5"/>
    </row>
    <row r="30" spans="1:7" ht="16.5" customHeight="1">
      <c r="A30" s="103"/>
      <c r="B30" s="113">
        <v>8221</v>
      </c>
      <c r="C30" s="120"/>
      <c r="D30" s="115" t="s">
        <v>18</v>
      </c>
      <c r="E30" s="77">
        <v>10500000000</v>
      </c>
      <c r="F30" s="77">
        <v>19706999000</v>
      </c>
      <c r="G30" s="79">
        <f t="shared" si="0"/>
        <v>187.68570476190476</v>
      </c>
    </row>
    <row r="31" spans="1:7" ht="16.5" customHeight="1">
      <c r="A31" s="103"/>
      <c r="B31" s="113">
        <v>8222</v>
      </c>
      <c r="C31" s="120"/>
      <c r="D31" s="115" t="s">
        <v>19</v>
      </c>
      <c r="E31" s="77">
        <v>5531190000</v>
      </c>
      <c r="F31" s="77">
        <v>11099040000</v>
      </c>
      <c r="G31" s="79">
        <f t="shared" si="0"/>
        <v>200.6627868505692</v>
      </c>
    </row>
    <row r="32" spans="1:7" ht="16.5" customHeight="1">
      <c r="A32" s="94">
        <v>83</v>
      </c>
      <c r="B32" s="63"/>
      <c r="C32" s="104"/>
      <c r="D32" s="127" t="s">
        <v>74</v>
      </c>
      <c r="E32" s="78">
        <f>E33+E35</f>
        <v>120106163.56</v>
      </c>
      <c r="F32" s="81">
        <f>F33+F35+F37</f>
        <v>282176229.56</v>
      </c>
      <c r="G32" s="78">
        <f t="shared" si="0"/>
        <v>234.93900828747778</v>
      </c>
    </row>
    <row r="33" spans="1:7" ht="31.5" customHeight="1">
      <c r="A33" s="94">
        <v>832</v>
      </c>
      <c r="B33" s="63"/>
      <c r="C33" s="104"/>
      <c r="D33" s="126" t="s">
        <v>127</v>
      </c>
      <c r="E33" s="78">
        <f>E34</f>
        <v>105973178.76</v>
      </c>
      <c r="F33" s="81">
        <f>F34</f>
        <v>206244592.89</v>
      </c>
      <c r="G33" s="78">
        <f t="shared" si="0"/>
        <v>194.61961536238056</v>
      </c>
    </row>
    <row r="34" spans="1:8" ht="16.5" customHeight="1">
      <c r="A34" s="103"/>
      <c r="B34" s="113">
        <v>8321</v>
      </c>
      <c r="C34" s="120"/>
      <c r="D34" s="161" t="s">
        <v>128</v>
      </c>
      <c r="E34" s="77">
        <v>105973178.76</v>
      </c>
      <c r="F34" s="77">
        <v>206244592.89</v>
      </c>
      <c r="G34" s="79">
        <f t="shared" si="0"/>
        <v>194.61961536238056</v>
      </c>
      <c r="H34" s="9"/>
    </row>
    <row r="35" spans="1:8" ht="16.5" customHeight="1">
      <c r="A35" s="94">
        <v>833</v>
      </c>
      <c r="B35" s="63"/>
      <c r="C35" s="104"/>
      <c r="D35" s="129" t="s">
        <v>158</v>
      </c>
      <c r="E35" s="142">
        <f>E36</f>
        <v>14132984.8</v>
      </c>
      <c r="F35" s="82">
        <f>F36</f>
        <v>2333525.21</v>
      </c>
      <c r="G35" s="78">
        <f t="shared" si="0"/>
        <v>16.511198752580558</v>
      </c>
      <c r="H35" s="9"/>
    </row>
    <row r="36" spans="1:8" ht="16.5" customHeight="1">
      <c r="A36" s="103"/>
      <c r="B36" s="113">
        <v>8331</v>
      </c>
      <c r="C36" s="120"/>
      <c r="D36" s="162" t="s">
        <v>159</v>
      </c>
      <c r="E36" s="77">
        <v>14132984.8</v>
      </c>
      <c r="F36" s="77">
        <v>2333525.21</v>
      </c>
      <c r="G36" s="79">
        <f t="shared" si="0"/>
        <v>16.511198752580558</v>
      </c>
      <c r="H36" s="9"/>
    </row>
    <row r="37" spans="1:8" ht="16.5" customHeight="1">
      <c r="A37" s="94">
        <v>834</v>
      </c>
      <c r="B37" s="63"/>
      <c r="C37" s="104"/>
      <c r="D37" s="169" t="s">
        <v>194</v>
      </c>
      <c r="E37" s="142">
        <f>E38</f>
        <v>0</v>
      </c>
      <c r="F37" s="82">
        <f>F38</f>
        <v>73598111.46</v>
      </c>
      <c r="G37" s="78"/>
      <c r="H37" s="9"/>
    </row>
    <row r="38" spans="1:8" ht="16.5" customHeight="1">
      <c r="A38" s="103"/>
      <c r="B38" s="113">
        <v>8341</v>
      </c>
      <c r="C38" s="120"/>
      <c r="D38" s="170" t="s">
        <v>195</v>
      </c>
      <c r="E38" s="77">
        <v>0</v>
      </c>
      <c r="F38" s="77">
        <v>73598111.46</v>
      </c>
      <c r="G38" s="79"/>
      <c r="H38" s="9"/>
    </row>
    <row r="39" spans="1:8" s="4" customFormat="1" ht="15.75">
      <c r="A39" s="94">
        <v>84</v>
      </c>
      <c r="B39" s="97"/>
      <c r="C39" s="98"/>
      <c r="D39" s="125" t="s">
        <v>20</v>
      </c>
      <c r="E39" s="78">
        <f>E40+E54+E56</f>
        <v>6674201207.07</v>
      </c>
      <c r="F39" s="78">
        <f>F40+F54+F56</f>
        <v>3518825284.09</v>
      </c>
      <c r="G39" s="78">
        <f t="shared" si="0"/>
        <v>52.72279295929076</v>
      </c>
      <c r="H39" s="9"/>
    </row>
    <row r="40" spans="1:8" s="4" customFormat="1" ht="31.5">
      <c r="A40" s="97">
        <v>841</v>
      </c>
      <c r="B40" s="101"/>
      <c r="C40" s="102"/>
      <c r="D40" s="125" t="s">
        <v>138</v>
      </c>
      <c r="E40" s="78">
        <f>E41</f>
        <v>192566820.12</v>
      </c>
      <c r="F40" s="78">
        <f>F41</f>
        <v>118553585.37</v>
      </c>
      <c r="G40" s="78">
        <f t="shared" si="0"/>
        <v>61.5649078569829</v>
      </c>
      <c r="H40" s="9"/>
    </row>
    <row r="41" spans="1:8" ht="15.75">
      <c r="A41" s="103"/>
      <c r="B41" s="152">
        <v>8413</v>
      </c>
      <c r="C41" s="153"/>
      <c r="D41" s="115" t="s">
        <v>139</v>
      </c>
      <c r="E41" s="77">
        <f>E48+E52</f>
        <v>192566820.12</v>
      </c>
      <c r="F41" s="77">
        <f>F48+F52</f>
        <v>118553585.37</v>
      </c>
      <c r="G41" s="79">
        <f t="shared" si="0"/>
        <v>61.5649078569829</v>
      </c>
      <c r="H41" s="9"/>
    </row>
    <row r="42" spans="1:8" ht="15.75">
      <c r="A42" s="103"/>
      <c r="B42" s="99"/>
      <c r="C42" s="62"/>
      <c r="D42" s="137" t="s">
        <v>170</v>
      </c>
      <c r="E42" s="80"/>
      <c r="F42" s="80"/>
      <c r="G42" s="79"/>
      <c r="H42" s="9"/>
    </row>
    <row r="43" spans="1:8" ht="33" customHeight="1">
      <c r="A43" s="103"/>
      <c r="B43" s="104">
        <v>841320132</v>
      </c>
      <c r="C43" s="106" t="s">
        <v>129</v>
      </c>
      <c r="D43" s="131" t="s">
        <v>22</v>
      </c>
      <c r="E43" s="80">
        <v>8771184.91</v>
      </c>
      <c r="F43" s="80">
        <v>0</v>
      </c>
      <c r="G43" s="79">
        <f t="shared" si="0"/>
        <v>0</v>
      </c>
      <c r="H43" s="9"/>
    </row>
    <row r="44" spans="1:8" ht="15.75">
      <c r="A44" s="103"/>
      <c r="B44" s="104">
        <v>841320135</v>
      </c>
      <c r="C44" s="105" t="s">
        <v>85</v>
      </c>
      <c r="D44" s="131" t="s">
        <v>75</v>
      </c>
      <c r="E44" s="80">
        <v>18208047.4</v>
      </c>
      <c r="F44" s="80">
        <v>13143959.17</v>
      </c>
      <c r="G44" s="79">
        <f t="shared" si="0"/>
        <v>72.18763704448618</v>
      </c>
      <c r="H44" s="9"/>
    </row>
    <row r="45" spans="1:8" ht="15.75">
      <c r="A45" s="103"/>
      <c r="B45" s="104">
        <v>841320137</v>
      </c>
      <c r="C45" s="105" t="s">
        <v>27</v>
      </c>
      <c r="D45" s="131" t="s">
        <v>148</v>
      </c>
      <c r="E45" s="80">
        <v>55436100</v>
      </c>
      <c r="F45" s="80">
        <v>0</v>
      </c>
      <c r="G45" s="79">
        <f t="shared" si="0"/>
        <v>0</v>
      </c>
      <c r="H45" s="9"/>
    </row>
    <row r="46" spans="1:8" ht="15.75">
      <c r="A46" s="103"/>
      <c r="B46" s="104">
        <v>841320144</v>
      </c>
      <c r="C46" s="107"/>
      <c r="D46" s="131" t="s">
        <v>160</v>
      </c>
      <c r="E46" s="80">
        <v>68677551.81</v>
      </c>
      <c r="F46" s="80">
        <v>17646854.4</v>
      </c>
      <c r="G46" s="79">
        <f t="shared" si="0"/>
        <v>25.695229277859138</v>
      </c>
      <c r="H46" s="9"/>
    </row>
    <row r="47" spans="1:8" ht="30">
      <c r="A47" s="103"/>
      <c r="B47" s="104">
        <v>841320146</v>
      </c>
      <c r="C47" s="107"/>
      <c r="D47" s="171" t="s">
        <v>196</v>
      </c>
      <c r="E47" s="80">
        <v>0</v>
      </c>
      <c r="F47" s="80">
        <v>14767672.3</v>
      </c>
      <c r="G47" s="79"/>
      <c r="H47" s="9"/>
    </row>
    <row r="48" spans="1:8" ht="18" customHeight="1">
      <c r="A48" s="94"/>
      <c r="B48" s="104"/>
      <c r="C48" s="104"/>
      <c r="D48" s="126" t="s">
        <v>23</v>
      </c>
      <c r="E48" s="78">
        <f>SUM(E43:E47)</f>
        <v>151092884.12</v>
      </c>
      <c r="F48" s="78">
        <f>SUM(F43:F47)</f>
        <v>45558485.870000005</v>
      </c>
      <c r="G48" s="78">
        <f t="shared" si="0"/>
        <v>30.15263500683251</v>
      </c>
      <c r="H48" s="9"/>
    </row>
    <row r="49" spans="1:8" s="4" customFormat="1" ht="15.75" customHeight="1">
      <c r="A49" s="94"/>
      <c r="B49" s="95"/>
      <c r="C49" s="96"/>
      <c r="D49" s="126"/>
      <c r="E49" s="78"/>
      <c r="F49" s="78"/>
      <c r="G49" s="78"/>
      <c r="H49" s="9"/>
    </row>
    <row r="50" spans="1:8" s="4" customFormat="1" ht="15.75" customHeight="1">
      <c r="A50" s="94"/>
      <c r="B50" s="104"/>
      <c r="C50" s="104"/>
      <c r="D50" s="125" t="s">
        <v>24</v>
      </c>
      <c r="E50" s="80"/>
      <c r="F50" s="80"/>
      <c r="G50" s="78"/>
      <c r="H50" s="5"/>
    </row>
    <row r="51" spans="1:8" s="4" customFormat="1" ht="15.75" customHeight="1">
      <c r="A51" s="104"/>
      <c r="B51" s="104">
        <v>841320413</v>
      </c>
      <c r="C51" s="62" t="s">
        <v>115</v>
      </c>
      <c r="D51" s="128" t="s">
        <v>130</v>
      </c>
      <c r="E51" s="80">
        <v>41473936</v>
      </c>
      <c r="F51" s="80">
        <v>72995099.5</v>
      </c>
      <c r="G51" s="79">
        <f t="shared" si="0"/>
        <v>176.00234397815535</v>
      </c>
      <c r="H51" s="5"/>
    </row>
    <row r="52" spans="1:8" s="4" customFormat="1" ht="15.75" customHeight="1">
      <c r="A52" s="94"/>
      <c r="B52" s="104"/>
      <c r="C52" s="104"/>
      <c r="D52" s="125" t="s">
        <v>26</v>
      </c>
      <c r="E52" s="78">
        <f>SUM(E51:E51)</f>
        <v>41473936</v>
      </c>
      <c r="F52" s="78">
        <f>SUM(F51:F51)</f>
        <v>72995099.5</v>
      </c>
      <c r="G52" s="78">
        <f t="shared" si="0"/>
        <v>176.00234397815535</v>
      </c>
      <c r="H52" s="5"/>
    </row>
    <row r="53" spans="1:8" s="4" customFormat="1" ht="15.75" customHeight="1">
      <c r="A53" s="94"/>
      <c r="B53" s="104"/>
      <c r="C53" s="104"/>
      <c r="D53" s="125"/>
      <c r="E53" s="78"/>
      <c r="F53" s="78"/>
      <c r="G53" s="78"/>
      <c r="H53" s="5"/>
    </row>
    <row r="54" spans="1:8" s="4" customFormat="1" ht="29.25" customHeight="1">
      <c r="A54" s="94">
        <v>842</v>
      </c>
      <c r="B54" s="104"/>
      <c r="C54" s="104"/>
      <c r="D54" s="132" t="s">
        <v>28</v>
      </c>
      <c r="E54" s="78">
        <f>SUM(E55:E55)</f>
        <v>1016788737.72</v>
      </c>
      <c r="F54" s="78">
        <f>SUM(F55:F55)</f>
        <v>954710978.72</v>
      </c>
      <c r="G54" s="78">
        <f t="shared" si="0"/>
        <v>93.89472397784418</v>
      </c>
      <c r="H54" s="5"/>
    </row>
    <row r="55" spans="1:8" s="4" customFormat="1" ht="15.75" customHeight="1">
      <c r="A55" s="94"/>
      <c r="B55" s="163">
        <v>8422</v>
      </c>
      <c r="C55" s="164"/>
      <c r="D55" s="165" t="s">
        <v>29</v>
      </c>
      <c r="E55" s="77">
        <v>1016788737.72</v>
      </c>
      <c r="F55" s="77">
        <v>954710978.72</v>
      </c>
      <c r="G55" s="79">
        <f t="shared" si="0"/>
        <v>93.89472397784418</v>
      </c>
      <c r="H55" s="5"/>
    </row>
    <row r="56" spans="1:8" s="4" customFormat="1" ht="30.75" customHeight="1">
      <c r="A56" s="94">
        <v>844</v>
      </c>
      <c r="B56" s="108"/>
      <c r="C56" s="109"/>
      <c r="D56" s="133" t="s">
        <v>140</v>
      </c>
      <c r="E56" s="78">
        <f>SUM(E57:E57)</f>
        <v>5464845649.23</v>
      </c>
      <c r="F56" s="81">
        <f>SUM(F57:F57)</f>
        <v>2445560720</v>
      </c>
      <c r="G56" s="78">
        <f t="shared" si="0"/>
        <v>44.75077389138303</v>
      </c>
      <c r="H56" s="5"/>
    </row>
    <row r="57" spans="1:8" s="4" customFormat="1" ht="30">
      <c r="A57" s="94"/>
      <c r="B57" s="163">
        <v>8443</v>
      </c>
      <c r="C57" s="164"/>
      <c r="D57" s="165" t="s">
        <v>30</v>
      </c>
      <c r="E57" s="77">
        <v>5464845649.23</v>
      </c>
      <c r="F57" s="77">
        <v>2445560720</v>
      </c>
      <c r="G57" s="79">
        <f aca="true" t="shared" si="1" ref="G57:G106">F57/E57*100</f>
        <v>44.75077389138303</v>
      </c>
      <c r="H57" s="5"/>
    </row>
    <row r="58" spans="1:8" s="4" customFormat="1" ht="15.75" customHeight="1">
      <c r="A58" s="94"/>
      <c r="B58" s="191"/>
      <c r="C58" s="104"/>
      <c r="D58" s="29"/>
      <c r="E58" s="80"/>
      <c r="F58" s="79"/>
      <c r="G58" s="78"/>
      <c r="H58" s="5"/>
    </row>
    <row r="59" spans="1:8" s="4" customFormat="1" ht="11.25" customHeight="1">
      <c r="A59" s="200"/>
      <c r="B59" s="201"/>
      <c r="C59" s="201"/>
      <c r="D59" s="194"/>
      <c r="E59" s="195"/>
      <c r="F59" s="196"/>
      <c r="G59" s="196"/>
      <c r="H59" s="5"/>
    </row>
    <row r="60" spans="1:9" ht="15.75">
      <c r="A60" s="101">
        <v>5</v>
      </c>
      <c r="B60" s="110"/>
      <c r="C60" s="111"/>
      <c r="D60" s="134" t="s">
        <v>31</v>
      </c>
      <c r="E60" s="78">
        <f>E61+E97+E114+E209</f>
        <v>21307682953.2</v>
      </c>
      <c r="F60" s="78">
        <f>F61+F97+F114+F209</f>
        <v>30263357249.53</v>
      </c>
      <c r="G60" s="78">
        <f t="shared" si="1"/>
        <v>142.03025883199106</v>
      </c>
      <c r="H60" s="2"/>
      <c r="I60" s="5"/>
    </row>
    <row r="61" spans="1:8" s="4" customFormat="1" ht="18.75" customHeight="1">
      <c r="A61" s="101">
        <v>51</v>
      </c>
      <c r="B61" s="95"/>
      <c r="C61" s="96"/>
      <c r="D61" s="126" t="s">
        <v>141</v>
      </c>
      <c r="E61" s="78">
        <f>E62+E66+E68+E71+E85+E90</f>
        <v>3448468463.22</v>
      </c>
      <c r="F61" s="78">
        <f>F62+F66+F68+F71+F85+F90</f>
        <v>5600200238.89</v>
      </c>
      <c r="G61" s="78">
        <f t="shared" si="1"/>
        <v>162.396736366289</v>
      </c>
      <c r="H61" s="10"/>
    </row>
    <row r="62" spans="1:8" s="4" customFormat="1" ht="30.75" customHeight="1">
      <c r="A62" s="95">
        <v>512</v>
      </c>
      <c r="B62" s="101"/>
      <c r="C62" s="102"/>
      <c r="D62" s="125" t="s">
        <v>32</v>
      </c>
      <c r="E62" s="78">
        <f>E63</f>
        <v>63298106.5</v>
      </c>
      <c r="F62" s="78">
        <f>F63</f>
        <v>90729078.84</v>
      </c>
      <c r="G62" s="78">
        <f t="shared" si="1"/>
        <v>143.33616573506825</v>
      </c>
      <c r="H62" s="10"/>
    </row>
    <row r="63" spans="1:8" ht="30.75" customHeight="1">
      <c r="A63" s="112"/>
      <c r="B63" s="113">
        <v>5121</v>
      </c>
      <c r="C63" s="104"/>
      <c r="D63" s="115" t="s">
        <v>33</v>
      </c>
      <c r="E63" s="83">
        <v>63298106.5</v>
      </c>
      <c r="F63" s="83">
        <v>90729078.84</v>
      </c>
      <c r="G63" s="79">
        <f t="shared" si="1"/>
        <v>143.33616573506825</v>
      </c>
      <c r="H63" s="10"/>
    </row>
    <row r="64" spans="1:8" ht="15" customHeight="1">
      <c r="A64" s="112"/>
      <c r="B64" s="63"/>
      <c r="C64" s="62" t="s">
        <v>76</v>
      </c>
      <c r="D64" s="128" t="s">
        <v>34</v>
      </c>
      <c r="E64" s="80">
        <v>53382628.29</v>
      </c>
      <c r="F64" s="80">
        <v>57743165.67</v>
      </c>
      <c r="G64" s="79">
        <f t="shared" si="1"/>
        <v>108.16845764189705</v>
      </c>
      <c r="H64" s="10"/>
    </row>
    <row r="65" spans="1:8" ht="17.25" customHeight="1">
      <c r="A65" s="112"/>
      <c r="B65" s="63"/>
      <c r="C65" s="62" t="s">
        <v>77</v>
      </c>
      <c r="D65" s="128" t="s">
        <v>35</v>
      </c>
      <c r="E65" s="80">
        <v>9915478.21</v>
      </c>
      <c r="F65" s="80">
        <v>32985913.17</v>
      </c>
      <c r="G65" s="79">
        <f t="shared" si="1"/>
        <v>332.6709259139202</v>
      </c>
      <c r="H65" s="10"/>
    </row>
    <row r="66" spans="1:8" ht="32.25" customHeight="1">
      <c r="A66" s="101">
        <v>513</v>
      </c>
      <c r="B66" s="95"/>
      <c r="C66" s="98"/>
      <c r="D66" s="138" t="s">
        <v>186</v>
      </c>
      <c r="E66" s="78">
        <f>E67</f>
        <v>38000000</v>
      </c>
      <c r="F66" s="81">
        <f>F67</f>
        <v>0</v>
      </c>
      <c r="G66" s="78">
        <f t="shared" si="1"/>
        <v>0</v>
      </c>
      <c r="H66" s="9"/>
    </row>
    <row r="67" spans="1:8" ht="17.25" customHeight="1">
      <c r="A67" s="112"/>
      <c r="B67" s="113">
        <v>5132</v>
      </c>
      <c r="C67" s="153"/>
      <c r="D67" s="161" t="s">
        <v>187</v>
      </c>
      <c r="E67" s="77">
        <v>38000000</v>
      </c>
      <c r="F67" s="77">
        <v>0</v>
      </c>
      <c r="G67" s="79">
        <f t="shared" si="1"/>
        <v>0</v>
      </c>
      <c r="H67" s="9"/>
    </row>
    <row r="68" spans="1:8" s="4" customFormat="1" ht="30.75" customHeight="1">
      <c r="A68" s="95">
        <v>514</v>
      </c>
      <c r="B68" s="101"/>
      <c r="C68" s="102"/>
      <c r="D68" s="125" t="s">
        <v>37</v>
      </c>
      <c r="E68" s="78">
        <f>E69</f>
        <v>2749679758.02</v>
      </c>
      <c r="F68" s="78">
        <f>F69</f>
        <v>2475615984.17</v>
      </c>
      <c r="G68" s="78">
        <f t="shared" si="1"/>
        <v>90.03288390036559</v>
      </c>
      <c r="H68" s="9"/>
    </row>
    <row r="69" spans="1:7" ht="15.75">
      <c r="A69" s="112"/>
      <c r="B69" s="113">
        <v>5141</v>
      </c>
      <c r="C69" s="104"/>
      <c r="D69" s="115" t="s">
        <v>38</v>
      </c>
      <c r="E69" s="83">
        <v>2749679758.02</v>
      </c>
      <c r="F69" s="83">
        <f>SUM(F70:F70)</f>
        <v>2475615984.17</v>
      </c>
      <c r="G69" s="79">
        <f t="shared" si="1"/>
        <v>90.03288390036559</v>
      </c>
    </row>
    <row r="70" spans="1:7" ht="18" customHeight="1">
      <c r="A70" s="112"/>
      <c r="B70" s="63"/>
      <c r="C70" s="62" t="s">
        <v>27</v>
      </c>
      <c r="D70" s="128" t="s">
        <v>39</v>
      </c>
      <c r="E70" s="80">
        <v>2749679758.02</v>
      </c>
      <c r="F70" s="80">
        <v>2475615984.17</v>
      </c>
      <c r="G70" s="79">
        <f t="shared" si="1"/>
        <v>90.03288390036559</v>
      </c>
    </row>
    <row r="71" spans="1:8" s="4" customFormat="1" ht="33.75" customHeight="1">
      <c r="A71" s="95">
        <v>516</v>
      </c>
      <c r="B71" s="101"/>
      <c r="C71" s="102"/>
      <c r="D71" s="125" t="s">
        <v>40</v>
      </c>
      <c r="E71" s="78">
        <f>E72+E80</f>
        <v>476461764.23</v>
      </c>
      <c r="F71" s="78">
        <f>F72+F80</f>
        <v>837150675.52</v>
      </c>
      <c r="G71" s="78">
        <f t="shared" si="1"/>
        <v>175.70154383172843</v>
      </c>
      <c r="H71" s="5"/>
    </row>
    <row r="72" spans="1:7" ht="18.75" customHeight="1">
      <c r="A72" s="112"/>
      <c r="B72" s="113">
        <v>5163</v>
      </c>
      <c r="C72" s="62"/>
      <c r="D72" s="135" t="s">
        <v>41</v>
      </c>
      <c r="E72" s="84">
        <f>SUM(E73:E79)</f>
        <v>413279343.61</v>
      </c>
      <c r="F72" s="84">
        <f>SUM(F73:F79)</f>
        <v>631555769.25</v>
      </c>
      <c r="G72" s="79">
        <f t="shared" si="1"/>
        <v>152.81571145882899</v>
      </c>
    </row>
    <row r="73" spans="1:7" ht="15.75">
      <c r="A73" s="112"/>
      <c r="B73" s="63"/>
      <c r="C73" s="62" t="s">
        <v>27</v>
      </c>
      <c r="D73" s="136" t="s">
        <v>86</v>
      </c>
      <c r="E73" s="85">
        <v>10000000</v>
      </c>
      <c r="F73" s="85">
        <v>0</v>
      </c>
      <c r="G73" s="79">
        <f t="shared" si="1"/>
        <v>0</v>
      </c>
    </row>
    <row r="74" spans="1:7" ht="15.75">
      <c r="A74" s="112"/>
      <c r="B74" s="63"/>
      <c r="C74" s="62" t="s">
        <v>156</v>
      </c>
      <c r="D74" s="68" t="s">
        <v>161</v>
      </c>
      <c r="E74" s="85">
        <v>0</v>
      </c>
      <c r="F74" s="85">
        <v>374499382.22</v>
      </c>
      <c r="G74" s="79"/>
    </row>
    <row r="75" spans="1:9" ht="15.75">
      <c r="A75" s="112"/>
      <c r="B75" s="63"/>
      <c r="C75" s="106" t="s">
        <v>131</v>
      </c>
      <c r="D75" s="140" t="s">
        <v>42</v>
      </c>
      <c r="E75" s="72">
        <v>56740432.73</v>
      </c>
      <c r="F75" s="72">
        <v>27997516.990000002</v>
      </c>
      <c r="G75" s="79">
        <f t="shared" si="1"/>
        <v>49.3431502773807</v>
      </c>
      <c r="I75" s="5"/>
    </row>
    <row r="76" spans="1:9" ht="15.75">
      <c r="A76" s="112"/>
      <c r="B76" s="63"/>
      <c r="C76" s="62" t="s">
        <v>131</v>
      </c>
      <c r="D76" s="68" t="s">
        <v>161</v>
      </c>
      <c r="E76" s="72">
        <v>126297386.14</v>
      </c>
      <c r="F76" s="72">
        <v>119444613.44000001</v>
      </c>
      <c r="G76" s="79">
        <f t="shared" si="1"/>
        <v>94.57409776287552</v>
      </c>
      <c r="I76" s="5"/>
    </row>
    <row r="77" spans="1:8" s="3" customFormat="1" ht="15.75">
      <c r="A77" s="112"/>
      <c r="B77" s="63"/>
      <c r="C77" s="62" t="s">
        <v>131</v>
      </c>
      <c r="D77" s="27" t="s">
        <v>171</v>
      </c>
      <c r="E77" s="72">
        <v>737508.84</v>
      </c>
      <c r="F77" s="72">
        <v>10104562.99</v>
      </c>
      <c r="G77" s="79">
        <f t="shared" si="1"/>
        <v>1370.0938133839861</v>
      </c>
      <c r="H77" s="10"/>
    </row>
    <row r="78" spans="1:8" s="3" customFormat="1" ht="15.75">
      <c r="A78" s="112"/>
      <c r="B78" s="63"/>
      <c r="C78" s="62" t="s">
        <v>21</v>
      </c>
      <c r="D78" s="27" t="s">
        <v>172</v>
      </c>
      <c r="E78" s="72">
        <v>134117647.06</v>
      </c>
      <c r="F78" s="72">
        <v>0</v>
      </c>
      <c r="G78" s="79">
        <f t="shared" si="1"/>
        <v>0</v>
      </c>
      <c r="H78" s="10"/>
    </row>
    <row r="79" spans="1:7" ht="15.75">
      <c r="A79" s="112"/>
      <c r="B79" s="63"/>
      <c r="C79" s="62" t="s">
        <v>25</v>
      </c>
      <c r="D79" s="27" t="s">
        <v>79</v>
      </c>
      <c r="E79" s="72">
        <v>85386368.84</v>
      </c>
      <c r="F79" s="72">
        <v>99509693.61</v>
      </c>
      <c r="G79" s="79">
        <f t="shared" si="1"/>
        <v>116.54049113678178</v>
      </c>
    </row>
    <row r="80" spans="1:7" ht="18.75" customHeight="1">
      <c r="A80" s="112"/>
      <c r="B80" s="113">
        <v>5164</v>
      </c>
      <c r="C80" s="62"/>
      <c r="D80" s="31" t="s">
        <v>43</v>
      </c>
      <c r="E80" s="77">
        <f>SUM(E81:E84)</f>
        <v>63182420.620000005</v>
      </c>
      <c r="F80" s="77">
        <f>SUM(F81:F84)</f>
        <v>205594906.26999998</v>
      </c>
      <c r="G80" s="79">
        <f t="shared" si="1"/>
        <v>325.3989072475013</v>
      </c>
    </row>
    <row r="81" spans="1:7" ht="18.75" customHeight="1">
      <c r="A81" s="112"/>
      <c r="B81" s="113"/>
      <c r="C81" s="62" t="s">
        <v>156</v>
      </c>
      <c r="D81" s="68" t="s">
        <v>161</v>
      </c>
      <c r="E81" s="79">
        <v>0</v>
      </c>
      <c r="F81" s="79">
        <v>39632412.78</v>
      </c>
      <c r="G81" s="79"/>
    </row>
    <row r="82" spans="1:7" ht="15.75">
      <c r="A82" s="112"/>
      <c r="B82" s="113"/>
      <c r="C82" s="106" t="s">
        <v>131</v>
      </c>
      <c r="D82" s="128" t="s">
        <v>42</v>
      </c>
      <c r="E82" s="79">
        <v>12815942.02</v>
      </c>
      <c r="F82" s="79">
        <v>12207921.71</v>
      </c>
      <c r="G82" s="79">
        <f t="shared" si="1"/>
        <v>95.25575015046769</v>
      </c>
    </row>
    <row r="83" spans="1:7" ht="18.75" customHeight="1">
      <c r="A83" s="112"/>
      <c r="B83" s="113"/>
      <c r="C83" s="62" t="s">
        <v>131</v>
      </c>
      <c r="D83" s="68" t="s">
        <v>161</v>
      </c>
      <c r="E83" s="79">
        <v>44738588.9</v>
      </c>
      <c r="F83" s="79">
        <v>44794084.67</v>
      </c>
      <c r="G83" s="79">
        <f t="shared" si="1"/>
        <v>100.12404452479278</v>
      </c>
    </row>
    <row r="84" spans="1:7" ht="18.75" customHeight="1">
      <c r="A84" s="112"/>
      <c r="B84" s="113"/>
      <c r="C84" s="62" t="s">
        <v>131</v>
      </c>
      <c r="D84" s="68" t="s">
        <v>171</v>
      </c>
      <c r="E84" s="79">
        <v>5627889.7</v>
      </c>
      <c r="F84" s="79">
        <v>108960487.11</v>
      </c>
      <c r="G84" s="79">
        <f t="shared" si="1"/>
        <v>1936.0807144105897</v>
      </c>
    </row>
    <row r="85" spans="1:8" s="6" customFormat="1" ht="18.75" customHeight="1">
      <c r="A85" s="101">
        <v>517</v>
      </c>
      <c r="B85" s="95"/>
      <c r="C85" s="98"/>
      <c r="D85" s="32" t="s">
        <v>44</v>
      </c>
      <c r="E85" s="144">
        <f>SUM(E86:E88)</f>
        <v>42208604.47</v>
      </c>
      <c r="F85" s="86">
        <f>SUM(F86:F88)</f>
        <v>81025106.81</v>
      </c>
      <c r="G85" s="78">
        <f t="shared" si="1"/>
        <v>191.96348191892733</v>
      </c>
      <c r="H85" s="5"/>
    </row>
    <row r="86" spans="1:8" s="6" customFormat="1" ht="18.75" customHeight="1">
      <c r="A86" s="101"/>
      <c r="B86" s="113">
        <v>5172</v>
      </c>
      <c r="C86" s="62" t="s">
        <v>27</v>
      </c>
      <c r="D86" s="31" t="s">
        <v>71</v>
      </c>
      <c r="E86" s="84">
        <v>724494</v>
      </c>
      <c r="F86" s="84">
        <v>2999196.04</v>
      </c>
      <c r="G86" s="79">
        <f t="shared" si="1"/>
        <v>413.9711357167899</v>
      </c>
      <c r="H86" s="5"/>
    </row>
    <row r="87" spans="1:8" s="6" customFormat="1" ht="18.75" customHeight="1">
      <c r="A87" s="101"/>
      <c r="B87" s="113">
        <v>5173</v>
      </c>
      <c r="C87" s="62" t="s">
        <v>27</v>
      </c>
      <c r="D87" s="31" t="s">
        <v>72</v>
      </c>
      <c r="E87" s="84">
        <v>10174.47</v>
      </c>
      <c r="F87" s="84">
        <v>5030811.27</v>
      </c>
      <c r="G87" s="79">
        <f t="shared" si="1"/>
        <v>49445.4381407582</v>
      </c>
      <c r="H87" s="5"/>
    </row>
    <row r="88" spans="1:7" ht="31.5">
      <c r="A88" s="112"/>
      <c r="B88" s="113">
        <v>5176</v>
      </c>
      <c r="C88" s="62"/>
      <c r="D88" s="61" t="s">
        <v>45</v>
      </c>
      <c r="E88" s="143">
        <f>SUM(E89:E89)</f>
        <v>41473936</v>
      </c>
      <c r="F88" s="84">
        <f>SUM(F89:F89)</f>
        <v>72995099.5</v>
      </c>
      <c r="G88" s="79">
        <f t="shared" si="1"/>
        <v>176.00234397815535</v>
      </c>
    </row>
    <row r="89" spans="1:7" ht="18.75" customHeight="1">
      <c r="A89" s="112"/>
      <c r="B89" s="63"/>
      <c r="C89" s="62" t="s">
        <v>132</v>
      </c>
      <c r="D89" s="28" t="s">
        <v>133</v>
      </c>
      <c r="E89" s="80">
        <v>41473936</v>
      </c>
      <c r="F89" s="80">
        <v>72995099.5</v>
      </c>
      <c r="G89" s="79">
        <f t="shared" si="1"/>
        <v>176.00234397815535</v>
      </c>
    </row>
    <row r="90" spans="1:7" ht="18.75" customHeight="1">
      <c r="A90" s="101">
        <v>518</v>
      </c>
      <c r="B90" s="95"/>
      <c r="C90" s="98"/>
      <c r="D90" s="32" t="s">
        <v>97</v>
      </c>
      <c r="E90" s="78">
        <f>SUM(E91:E95)</f>
        <v>78820230</v>
      </c>
      <c r="F90" s="81">
        <f>SUM(F91:F95)</f>
        <v>2115679393.55</v>
      </c>
      <c r="G90" s="78">
        <f t="shared" si="1"/>
        <v>2684.1832275165907</v>
      </c>
    </row>
    <row r="91" spans="1:7" ht="30">
      <c r="A91" s="101"/>
      <c r="B91" s="113">
        <v>5181</v>
      </c>
      <c r="C91" s="62" t="s">
        <v>27</v>
      </c>
      <c r="D91" s="166" t="s">
        <v>167</v>
      </c>
      <c r="E91" s="77">
        <v>0</v>
      </c>
      <c r="F91" s="77">
        <v>1993899685</v>
      </c>
      <c r="G91" s="79"/>
    </row>
    <row r="92" spans="1:7" ht="18.75" customHeight="1">
      <c r="A92" s="101"/>
      <c r="B92" s="113">
        <v>5181</v>
      </c>
      <c r="C92" s="62" t="s">
        <v>131</v>
      </c>
      <c r="D92" s="187" t="s">
        <v>198</v>
      </c>
      <c r="E92" s="77">
        <v>0</v>
      </c>
      <c r="F92" s="77">
        <v>120000000</v>
      </c>
      <c r="G92" s="79"/>
    </row>
    <row r="93" spans="1:7" ht="36" customHeight="1">
      <c r="A93" s="101"/>
      <c r="B93" s="113">
        <v>5181</v>
      </c>
      <c r="C93" s="62" t="s">
        <v>173</v>
      </c>
      <c r="D93" s="61" t="s">
        <v>142</v>
      </c>
      <c r="E93" s="77">
        <v>47500000</v>
      </c>
      <c r="F93" s="76">
        <v>0</v>
      </c>
      <c r="G93" s="79">
        <f t="shared" si="1"/>
        <v>0</v>
      </c>
    </row>
    <row r="94" spans="1:7" ht="18.75" customHeight="1">
      <c r="A94" s="101"/>
      <c r="B94" s="113">
        <v>5181</v>
      </c>
      <c r="C94" s="62" t="s">
        <v>131</v>
      </c>
      <c r="D94" s="166" t="s">
        <v>171</v>
      </c>
      <c r="E94" s="77">
        <v>30000000</v>
      </c>
      <c r="F94" s="76">
        <v>0</v>
      </c>
      <c r="G94" s="79">
        <f t="shared" si="1"/>
        <v>0</v>
      </c>
    </row>
    <row r="95" spans="1:7" ht="18.75" customHeight="1">
      <c r="A95" s="112"/>
      <c r="B95" s="113">
        <v>5183</v>
      </c>
      <c r="C95" s="62" t="s">
        <v>36</v>
      </c>
      <c r="D95" s="170" t="s">
        <v>197</v>
      </c>
      <c r="E95" s="77">
        <v>1320230</v>
      </c>
      <c r="F95" s="77">
        <v>1779708.55</v>
      </c>
      <c r="G95" s="79">
        <f t="shared" si="1"/>
        <v>134.80291691599191</v>
      </c>
    </row>
    <row r="96" spans="1:7" ht="18.75" customHeight="1">
      <c r="A96" s="112"/>
      <c r="B96" s="63"/>
      <c r="C96" s="62"/>
      <c r="D96" s="28"/>
      <c r="E96" s="80"/>
      <c r="F96" s="80"/>
      <c r="G96" s="78"/>
    </row>
    <row r="97" spans="1:7" ht="18.75" customHeight="1">
      <c r="A97" s="101">
        <v>53</v>
      </c>
      <c r="B97" s="95"/>
      <c r="C97" s="96"/>
      <c r="D97" s="21" t="s">
        <v>46</v>
      </c>
      <c r="E97" s="78">
        <f>E98+E106+E103+E110</f>
        <v>718790575.85</v>
      </c>
      <c r="F97" s="78">
        <f>F98+F106+F103+F110</f>
        <v>576355713.73</v>
      </c>
      <c r="G97" s="78">
        <f t="shared" si="1"/>
        <v>80.18409437942827</v>
      </c>
    </row>
    <row r="98" spans="1:8" s="4" customFormat="1" ht="31.5">
      <c r="A98" s="95">
        <v>531</v>
      </c>
      <c r="B98" s="101"/>
      <c r="C98" s="102"/>
      <c r="D98" s="21" t="s">
        <v>143</v>
      </c>
      <c r="E98" s="78">
        <f>E99+E101</f>
        <v>64719962.06</v>
      </c>
      <c r="F98" s="78">
        <f>F99+F101</f>
        <v>59008812.18</v>
      </c>
      <c r="G98" s="78">
        <f t="shared" si="1"/>
        <v>91.1755976081918</v>
      </c>
      <c r="H98" s="5"/>
    </row>
    <row r="99" spans="1:7" ht="15.75">
      <c r="A99" s="101"/>
      <c r="B99" s="113">
        <v>5312</v>
      </c>
      <c r="C99" s="104"/>
      <c r="D99" s="30" t="s">
        <v>47</v>
      </c>
      <c r="E99" s="83">
        <f>E100</f>
        <v>50000000</v>
      </c>
      <c r="F99" s="83">
        <f>F100</f>
        <v>50000000</v>
      </c>
      <c r="G99" s="79">
        <f t="shared" si="1"/>
        <v>100</v>
      </c>
    </row>
    <row r="100" spans="1:7" ht="46.5" customHeight="1">
      <c r="A100" s="101"/>
      <c r="B100" s="63"/>
      <c r="C100" s="62" t="s">
        <v>27</v>
      </c>
      <c r="D100" s="27" t="s">
        <v>48</v>
      </c>
      <c r="E100" s="80">
        <v>50000000</v>
      </c>
      <c r="F100" s="79">
        <v>50000000</v>
      </c>
      <c r="G100" s="79">
        <f t="shared" si="1"/>
        <v>100</v>
      </c>
    </row>
    <row r="101" spans="1:8" s="3" customFormat="1" ht="33.75" customHeight="1">
      <c r="A101" s="112"/>
      <c r="B101" s="113">
        <v>5314</v>
      </c>
      <c r="C101" s="62"/>
      <c r="D101" s="30" t="s">
        <v>49</v>
      </c>
      <c r="E101" s="77">
        <f>SUM(E102:E102)</f>
        <v>14719962.06</v>
      </c>
      <c r="F101" s="77">
        <f>SUM(F102:F102)</f>
        <v>9008812.18</v>
      </c>
      <c r="G101" s="79">
        <f t="shared" si="1"/>
        <v>61.20132744418228</v>
      </c>
      <c r="H101" s="5"/>
    </row>
    <row r="102" spans="1:8" s="3" customFormat="1" ht="33.75" customHeight="1">
      <c r="A102" s="112"/>
      <c r="B102" s="113"/>
      <c r="C102" s="62" t="s">
        <v>156</v>
      </c>
      <c r="D102" s="130" t="s">
        <v>50</v>
      </c>
      <c r="E102" s="79">
        <v>14719962.06</v>
      </c>
      <c r="F102" s="79">
        <v>9008812.18</v>
      </c>
      <c r="G102" s="79">
        <f t="shared" si="1"/>
        <v>61.20132744418228</v>
      </c>
      <c r="H102" s="5"/>
    </row>
    <row r="103" spans="1:8" s="3" customFormat="1" ht="15.75">
      <c r="A103" s="101">
        <v>532</v>
      </c>
      <c r="B103" s="63"/>
      <c r="C103" s="62"/>
      <c r="D103" s="22" t="s">
        <v>128</v>
      </c>
      <c r="E103" s="78">
        <f>E104</f>
        <v>450000000</v>
      </c>
      <c r="F103" s="81">
        <f>F104</f>
        <v>0</v>
      </c>
      <c r="G103" s="78">
        <f t="shared" si="1"/>
        <v>0</v>
      </c>
      <c r="H103" s="10"/>
    </row>
    <row r="104" spans="1:8" s="3" customFormat="1" ht="15.75">
      <c r="A104" s="112"/>
      <c r="B104" s="113">
        <v>5321</v>
      </c>
      <c r="C104" s="62"/>
      <c r="D104" s="147" t="s">
        <v>128</v>
      </c>
      <c r="E104" s="77">
        <f>SUM(E105:E105)</f>
        <v>450000000</v>
      </c>
      <c r="F104" s="77">
        <f>SUM(F105:F105)</f>
        <v>0</v>
      </c>
      <c r="G104" s="79">
        <f t="shared" si="1"/>
        <v>0</v>
      </c>
      <c r="H104" s="5"/>
    </row>
    <row r="105" spans="1:8" s="3" customFormat="1" ht="15.75">
      <c r="A105" s="112"/>
      <c r="B105" s="113"/>
      <c r="C105" s="62" t="s">
        <v>27</v>
      </c>
      <c r="D105" s="27" t="s">
        <v>162</v>
      </c>
      <c r="E105" s="79">
        <v>450000000</v>
      </c>
      <c r="F105" s="79">
        <v>0</v>
      </c>
      <c r="G105" s="79">
        <f t="shared" si="1"/>
        <v>0</v>
      </c>
      <c r="H105" s="5"/>
    </row>
    <row r="106" spans="1:8" s="4" customFormat="1" ht="31.5" customHeight="1">
      <c r="A106" s="95">
        <v>533</v>
      </c>
      <c r="B106" s="101"/>
      <c r="C106" s="102"/>
      <c r="D106" s="21" t="s">
        <v>144</v>
      </c>
      <c r="E106" s="78">
        <f>SUM(E107:E107)</f>
        <v>195537640.35</v>
      </c>
      <c r="F106" s="78">
        <f>SUM(F107:F107)</f>
        <v>14406623.28</v>
      </c>
      <c r="G106" s="78">
        <f t="shared" si="1"/>
        <v>7.3676982366224</v>
      </c>
      <c r="H106" s="5"/>
    </row>
    <row r="107" spans="1:8" ht="31.5" customHeight="1">
      <c r="A107" s="112"/>
      <c r="B107" s="113">
        <v>5332</v>
      </c>
      <c r="C107" s="104"/>
      <c r="D107" s="30" t="s">
        <v>51</v>
      </c>
      <c r="E107" s="83">
        <f>SUM(E108:E109)</f>
        <v>195537640.35</v>
      </c>
      <c r="F107" s="83">
        <f>SUM(F108:F109)</f>
        <v>14406623.28</v>
      </c>
      <c r="G107" s="79">
        <f aca="true" t="shared" si="2" ref="G107:G162">F107/E107*100</f>
        <v>7.3676982366224</v>
      </c>
      <c r="H107" s="9"/>
    </row>
    <row r="108" spans="1:8" ht="15.75">
      <c r="A108" s="112"/>
      <c r="B108" s="63"/>
      <c r="C108" s="62" t="s">
        <v>27</v>
      </c>
      <c r="D108" s="27" t="s">
        <v>52</v>
      </c>
      <c r="E108" s="80">
        <v>191921303.69</v>
      </c>
      <c r="F108" s="80">
        <v>11005245</v>
      </c>
      <c r="G108" s="79">
        <f t="shared" si="2"/>
        <v>5.734248771973836</v>
      </c>
      <c r="H108" s="9"/>
    </row>
    <row r="109" spans="1:8" ht="15.75">
      <c r="A109" s="112"/>
      <c r="B109" s="63"/>
      <c r="C109" s="62" t="s">
        <v>78</v>
      </c>
      <c r="D109" s="27" t="s">
        <v>134</v>
      </c>
      <c r="E109" s="80">
        <v>3616336.66</v>
      </c>
      <c r="F109" s="80">
        <v>3401378.28</v>
      </c>
      <c r="G109" s="79">
        <f t="shared" si="2"/>
        <v>94.05590794746416</v>
      </c>
      <c r="H109" s="9"/>
    </row>
    <row r="110" spans="1:8" ht="18" customHeight="1">
      <c r="A110" s="101">
        <v>534</v>
      </c>
      <c r="B110" s="95"/>
      <c r="C110" s="98"/>
      <c r="D110" s="22" t="s">
        <v>99</v>
      </c>
      <c r="E110" s="78">
        <f>E111</f>
        <v>8532973.44</v>
      </c>
      <c r="F110" s="81">
        <f>F111</f>
        <v>502940278.27</v>
      </c>
      <c r="G110" s="78">
        <f t="shared" si="2"/>
        <v>5894.079968799247</v>
      </c>
      <c r="H110" s="9"/>
    </row>
    <row r="111" spans="1:8" ht="31.5">
      <c r="A111" s="112"/>
      <c r="B111" s="113">
        <v>5341</v>
      </c>
      <c r="C111" s="62"/>
      <c r="D111" s="30" t="s">
        <v>96</v>
      </c>
      <c r="E111" s="77">
        <f>E112</f>
        <v>8532973.44</v>
      </c>
      <c r="F111" s="77">
        <f>SUM(F112:F113)</f>
        <v>502940278.27</v>
      </c>
      <c r="G111" s="79">
        <f t="shared" si="2"/>
        <v>5894.079968799247</v>
      </c>
      <c r="H111" s="9"/>
    </row>
    <row r="112" spans="1:8" ht="15.75">
      <c r="A112" s="112"/>
      <c r="B112" s="63"/>
      <c r="C112" s="62" t="s">
        <v>27</v>
      </c>
      <c r="D112" s="27" t="s">
        <v>190</v>
      </c>
      <c r="E112" s="80">
        <v>8532973.44</v>
      </c>
      <c r="F112" s="80">
        <v>242994928.27</v>
      </c>
      <c r="G112" s="79">
        <f t="shared" si="2"/>
        <v>2847.7169181250847</v>
      </c>
      <c r="H112" s="9"/>
    </row>
    <row r="113" spans="1:8" ht="15.75">
      <c r="A113" s="112"/>
      <c r="B113" s="63"/>
      <c r="C113" s="173" t="s">
        <v>156</v>
      </c>
      <c r="D113" s="174" t="s">
        <v>161</v>
      </c>
      <c r="E113" s="80">
        <v>0</v>
      </c>
      <c r="F113" s="80">
        <v>259945350</v>
      </c>
      <c r="G113" s="79"/>
      <c r="H113" s="9"/>
    </row>
    <row r="114" spans="1:10" ht="15.75">
      <c r="A114" s="101">
        <v>54</v>
      </c>
      <c r="B114" s="95"/>
      <c r="C114" s="96"/>
      <c r="D114" s="21" t="s">
        <v>53</v>
      </c>
      <c r="E114" s="78">
        <f>E115+E152+E169+E204+E207</f>
        <v>5590656414.13</v>
      </c>
      <c r="F114" s="78">
        <f>F115+F152+F169+F204+F207</f>
        <v>4528504911.529999</v>
      </c>
      <c r="G114" s="78">
        <f t="shared" si="2"/>
        <v>81.00130961517353</v>
      </c>
      <c r="H114" s="9"/>
      <c r="J114" s="5"/>
    </row>
    <row r="115" spans="1:8" s="4" customFormat="1" ht="33" customHeight="1">
      <c r="A115" s="95">
        <v>541</v>
      </c>
      <c r="B115" s="101"/>
      <c r="C115" s="102"/>
      <c r="D115" s="21" t="s">
        <v>54</v>
      </c>
      <c r="E115" s="78">
        <f>E116+E143+E150</f>
        <v>835323607.04</v>
      </c>
      <c r="F115" s="78">
        <f>F116+F143+F150</f>
        <v>792020036.8199999</v>
      </c>
      <c r="G115" s="78">
        <f t="shared" si="2"/>
        <v>94.8159527810488</v>
      </c>
      <c r="H115" s="9"/>
    </row>
    <row r="116" spans="1:8" ht="30.75" customHeight="1">
      <c r="A116" s="112"/>
      <c r="B116" s="113">
        <v>5413</v>
      </c>
      <c r="C116" s="104"/>
      <c r="D116" s="30" t="s">
        <v>55</v>
      </c>
      <c r="E116" s="83">
        <f>SUM(E117:E142)</f>
        <v>622948199.4</v>
      </c>
      <c r="F116" s="83">
        <f>SUM(F117:F142)</f>
        <v>568036263.55</v>
      </c>
      <c r="G116" s="79">
        <f t="shared" si="2"/>
        <v>91.18515216788666</v>
      </c>
      <c r="H116" s="9"/>
    </row>
    <row r="117" spans="1:8" ht="31.5">
      <c r="A117" s="112"/>
      <c r="B117" s="63">
        <v>541323308</v>
      </c>
      <c r="C117" s="62" t="s">
        <v>27</v>
      </c>
      <c r="D117" s="34" t="s">
        <v>59</v>
      </c>
      <c r="E117" s="80">
        <v>29151388.65</v>
      </c>
      <c r="F117" s="80">
        <v>14633426.43</v>
      </c>
      <c r="G117" s="79">
        <f t="shared" si="2"/>
        <v>50.198042383823115</v>
      </c>
      <c r="H117" s="9"/>
    </row>
    <row r="118" spans="1:8" ht="15.75">
      <c r="A118" s="112"/>
      <c r="B118" s="63">
        <v>541323309</v>
      </c>
      <c r="C118" s="62" t="s">
        <v>27</v>
      </c>
      <c r="D118" s="35" t="s">
        <v>100</v>
      </c>
      <c r="E118" s="80">
        <v>4819529</v>
      </c>
      <c r="F118" s="80">
        <v>4829318</v>
      </c>
      <c r="G118" s="79">
        <f t="shared" si="2"/>
        <v>100.2031111338888</v>
      </c>
      <c r="H118" s="66"/>
    </row>
    <row r="119" spans="1:8" ht="31.5">
      <c r="A119" s="112"/>
      <c r="B119" s="63">
        <v>541323311</v>
      </c>
      <c r="C119" s="62" t="s">
        <v>27</v>
      </c>
      <c r="D119" s="34" t="s">
        <v>60</v>
      </c>
      <c r="E119" s="80">
        <v>25875667.2</v>
      </c>
      <c r="F119" s="80">
        <v>25959381.09</v>
      </c>
      <c r="G119" s="79">
        <f t="shared" si="2"/>
        <v>100.32352359980885</v>
      </c>
      <c r="H119" s="9"/>
    </row>
    <row r="120" spans="1:8" ht="31.5">
      <c r="A120" s="112"/>
      <c r="B120" s="63">
        <v>541323313</v>
      </c>
      <c r="C120" s="62" t="s">
        <v>27</v>
      </c>
      <c r="D120" s="34" t="s">
        <v>57</v>
      </c>
      <c r="E120" s="80">
        <v>22526434.26</v>
      </c>
      <c r="F120" s="80">
        <v>22593160.83</v>
      </c>
      <c r="G120" s="79">
        <f t="shared" si="2"/>
        <v>100.29621452392261</v>
      </c>
      <c r="H120" s="9"/>
    </row>
    <row r="121" spans="1:8" ht="31.5">
      <c r="A121" s="112"/>
      <c r="B121" s="63">
        <v>541323314</v>
      </c>
      <c r="C121" s="62" t="s">
        <v>27</v>
      </c>
      <c r="D121" s="34" t="s">
        <v>58</v>
      </c>
      <c r="E121" s="80">
        <v>50464823.87</v>
      </c>
      <c r="F121" s="80">
        <v>50614308.01</v>
      </c>
      <c r="G121" s="79">
        <f t="shared" si="2"/>
        <v>100.29621452833182</v>
      </c>
      <c r="H121" s="9"/>
    </row>
    <row r="122" spans="1:8" ht="31.5">
      <c r="A122" s="112"/>
      <c r="B122" s="63">
        <v>541323315</v>
      </c>
      <c r="C122" s="62" t="s">
        <v>27</v>
      </c>
      <c r="D122" s="34" t="s">
        <v>56</v>
      </c>
      <c r="E122" s="80">
        <v>22853129.75</v>
      </c>
      <c r="F122" s="80">
        <v>22920824.04</v>
      </c>
      <c r="G122" s="79">
        <f t="shared" si="2"/>
        <v>100.29621452615258</v>
      </c>
      <c r="H122" s="9"/>
    </row>
    <row r="123" spans="1:8" ht="15.75">
      <c r="A123" s="112"/>
      <c r="B123" s="63">
        <v>541323317</v>
      </c>
      <c r="C123" s="62" t="s">
        <v>27</v>
      </c>
      <c r="D123" s="34" t="s">
        <v>80</v>
      </c>
      <c r="E123" s="80">
        <v>19392731.34</v>
      </c>
      <c r="F123" s="80">
        <v>19430479.84</v>
      </c>
      <c r="G123" s="79">
        <f t="shared" si="2"/>
        <v>100.19465282810441</v>
      </c>
      <c r="H123" s="9"/>
    </row>
    <row r="124" spans="1:8" ht="15.75">
      <c r="A124" s="112"/>
      <c r="B124" s="63">
        <v>541323318</v>
      </c>
      <c r="C124" s="62" t="s">
        <v>27</v>
      </c>
      <c r="D124" s="34" t="s">
        <v>81</v>
      </c>
      <c r="E124" s="80">
        <v>3722053.67</v>
      </c>
      <c r="F124" s="80">
        <v>3743162.91</v>
      </c>
      <c r="G124" s="79">
        <f t="shared" si="2"/>
        <v>100.56713959205214</v>
      </c>
      <c r="H124" s="9"/>
    </row>
    <row r="125" spans="1:8" ht="15.75">
      <c r="A125" s="112"/>
      <c r="B125" s="63">
        <v>541323319</v>
      </c>
      <c r="C125" s="62" t="s">
        <v>27</v>
      </c>
      <c r="D125" s="34" t="s">
        <v>101</v>
      </c>
      <c r="E125" s="80">
        <v>17398500.08</v>
      </c>
      <c r="F125" s="80">
        <v>17423761.11</v>
      </c>
      <c r="G125" s="79">
        <f t="shared" si="2"/>
        <v>100.14519084911831</v>
      </c>
      <c r="H125" s="9"/>
    </row>
    <row r="126" spans="1:8" ht="15.75">
      <c r="A126" s="112"/>
      <c r="B126" s="63">
        <v>541323320</v>
      </c>
      <c r="C126" s="62" t="s">
        <v>27</v>
      </c>
      <c r="D126" s="34" t="s">
        <v>102</v>
      </c>
      <c r="E126" s="88">
        <v>64020713.07</v>
      </c>
      <c r="F126" s="88">
        <v>64145331.18</v>
      </c>
      <c r="G126" s="79">
        <f t="shared" si="2"/>
        <v>100.19465279910852</v>
      </c>
      <c r="H126" s="9"/>
    </row>
    <row r="127" spans="1:8" ht="15.75">
      <c r="A127" s="112"/>
      <c r="B127" s="63">
        <v>541323321</v>
      </c>
      <c r="C127" s="62" t="s">
        <v>27</v>
      </c>
      <c r="D127" s="34" t="s">
        <v>103</v>
      </c>
      <c r="E127" s="88">
        <v>15153083.13</v>
      </c>
      <c r="F127" s="88">
        <v>16918996.57</v>
      </c>
      <c r="G127" s="79">
        <f t="shared" si="2"/>
        <v>111.65382268974591</v>
      </c>
      <c r="H127" s="9"/>
    </row>
    <row r="128" spans="1:8" ht="15.75">
      <c r="A128" s="112"/>
      <c r="B128" s="63">
        <v>541323322</v>
      </c>
      <c r="C128" s="62" t="s">
        <v>27</v>
      </c>
      <c r="D128" s="34" t="s">
        <v>82</v>
      </c>
      <c r="E128" s="88">
        <v>74132000</v>
      </c>
      <c r="F128" s="88">
        <v>74276300</v>
      </c>
      <c r="G128" s="79">
        <f t="shared" si="2"/>
        <v>100.19465278152484</v>
      </c>
      <c r="H128" s="9"/>
    </row>
    <row r="129" spans="1:8" ht="15.75">
      <c r="A129" s="112"/>
      <c r="B129" s="63">
        <v>541323323</v>
      </c>
      <c r="C129" s="62" t="s">
        <v>27</v>
      </c>
      <c r="D129" s="34" t="s">
        <v>104</v>
      </c>
      <c r="E129" s="88">
        <v>8706109.5</v>
      </c>
      <c r="F129" s="88">
        <v>8719396.55</v>
      </c>
      <c r="G129" s="79">
        <f t="shared" si="2"/>
        <v>100.1526175382931</v>
      </c>
      <c r="H129" s="9"/>
    </row>
    <row r="130" spans="1:8" ht="15.75">
      <c r="A130" s="112"/>
      <c r="B130" s="63">
        <v>541323324</v>
      </c>
      <c r="C130" s="62" t="s">
        <v>27</v>
      </c>
      <c r="D130" s="34" t="s">
        <v>105</v>
      </c>
      <c r="E130" s="88">
        <v>5053119.71</v>
      </c>
      <c r="F130" s="88">
        <v>5062955.75</v>
      </c>
      <c r="G130" s="79">
        <f t="shared" si="2"/>
        <v>100.19465281973301</v>
      </c>
      <c r="H130" s="9"/>
    </row>
    <row r="131" spans="1:8" ht="15.75">
      <c r="A131" s="112"/>
      <c r="B131" s="63">
        <v>541323325</v>
      </c>
      <c r="C131" s="62" t="s">
        <v>27</v>
      </c>
      <c r="D131" s="34" t="s">
        <v>87</v>
      </c>
      <c r="E131" s="88">
        <v>46015855.99</v>
      </c>
      <c r="F131" s="88">
        <v>46105427.13</v>
      </c>
      <c r="G131" s="79">
        <f t="shared" si="2"/>
        <v>100.19465277364277</v>
      </c>
      <c r="H131" s="9"/>
    </row>
    <row r="132" spans="1:8" ht="15.75">
      <c r="A132" s="112"/>
      <c r="B132" s="63">
        <v>541323326</v>
      </c>
      <c r="C132" s="62" t="s">
        <v>27</v>
      </c>
      <c r="D132" s="34" t="s">
        <v>106</v>
      </c>
      <c r="E132" s="88">
        <v>7714937.01</v>
      </c>
      <c r="F132" s="88">
        <v>8075439.44</v>
      </c>
      <c r="G132" s="79">
        <f t="shared" si="2"/>
        <v>104.67278513787892</v>
      </c>
      <c r="H132" s="9"/>
    </row>
    <row r="133" spans="1:8" ht="15.75">
      <c r="A133" s="112"/>
      <c r="B133" s="63">
        <v>541323327</v>
      </c>
      <c r="C133" s="62" t="s">
        <v>27</v>
      </c>
      <c r="D133" s="34" t="s">
        <v>152</v>
      </c>
      <c r="E133" s="88">
        <v>10360112.23</v>
      </c>
      <c r="F133" s="88">
        <v>10390800.37</v>
      </c>
      <c r="G133" s="79">
        <f t="shared" si="2"/>
        <v>100.29621435867398</v>
      </c>
      <c r="H133" s="9"/>
    </row>
    <row r="134" spans="1:8" ht="15.75">
      <c r="A134" s="112"/>
      <c r="B134" s="63">
        <v>541323331</v>
      </c>
      <c r="C134" s="114" t="s">
        <v>27</v>
      </c>
      <c r="D134" s="69" t="s">
        <v>163</v>
      </c>
      <c r="E134" s="88">
        <v>21009178.91</v>
      </c>
      <c r="F134" s="88">
        <v>25210871.29</v>
      </c>
      <c r="G134" s="79">
        <f t="shared" si="2"/>
        <v>119.99931743167778</v>
      </c>
      <c r="H134" s="9"/>
    </row>
    <row r="135" spans="1:8" ht="15.75">
      <c r="A135" s="112"/>
      <c r="B135" s="63">
        <v>541323332</v>
      </c>
      <c r="C135" s="62" t="s">
        <v>27</v>
      </c>
      <c r="D135" s="34" t="s">
        <v>149</v>
      </c>
      <c r="E135" s="88">
        <v>65116380.95</v>
      </c>
      <c r="F135" s="88">
        <v>70308976.73</v>
      </c>
      <c r="G135" s="79">
        <f t="shared" si="2"/>
        <v>107.9743310427328</v>
      </c>
      <c r="H135" s="9"/>
    </row>
    <row r="136" spans="1:8" ht="15.75" customHeight="1">
      <c r="A136" s="112"/>
      <c r="B136" s="63">
        <v>541323333</v>
      </c>
      <c r="C136" s="62" t="s">
        <v>27</v>
      </c>
      <c r="D136" s="34" t="s">
        <v>107</v>
      </c>
      <c r="E136" s="88">
        <v>30605388.99</v>
      </c>
      <c r="F136" s="88">
        <v>24387545.77</v>
      </c>
      <c r="G136" s="79">
        <f t="shared" si="2"/>
        <v>79.68382881187487</v>
      </c>
      <c r="H136" s="9"/>
    </row>
    <row r="137" spans="1:8" ht="15.75" customHeight="1">
      <c r="A137" s="112"/>
      <c r="B137" s="63">
        <v>541323335</v>
      </c>
      <c r="C137" s="62" t="s">
        <v>27</v>
      </c>
      <c r="D137" s="34" t="s">
        <v>174</v>
      </c>
      <c r="E137" s="88">
        <v>19140497.03</v>
      </c>
      <c r="F137" s="88">
        <v>22916445.12</v>
      </c>
      <c r="G137" s="79">
        <f t="shared" si="2"/>
        <v>119.72753416006773</v>
      </c>
      <c r="H137" s="9"/>
    </row>
    <row r="138" spans="1:8" ht="15.75" customHeight="1">
      <c r="A138" s="112"/>
      <c r="B138" s="63">
        <v>541323336</v>
      </c>
      <c r="C138" s="62" t="s">
        <v>27</v>
      </c>
      <c r="D138" s="34" t="s">
        <v>175</v>
      </c>
      <c r="E138" s="88">
        <v>47092901.59</v>
      </c>
      <c r="F138" s="88">
        <v>0</v>
      </c>
      <c r="G138" s="79">
        <f t="shared" si="2"/>
        <v>0</v>
      </c>
      <c r="H138" s="9"/>
    </row>
    <row r="139" spans="1:8" ht="15.75" customHeight="1">
      <c r="A139" s="112"/>
      <c r="B139" s="63">
        <v>541323336</v>
      </c>
      <c r="C139" s="62" t="s">
        <v>176</v>
      </c>
      <c r="D139" s="34" t="s">
        <v>175</v>
      </c>
      <c r="E139" s="88">
        <v>2825384.63</v>
      </c>
      <c r="F139" s="88">
        <v>0</v>
      </c>
      <c r="G139" s="79">
        <f t="shared" si="2"/>
        <v>0</v>
      </c>
      <c r="H139" s="9"/>
    </row>
    <row r="140" spans="1:8" ht="15.75" customHeight="1">
      <c r="A140" s="112"/>
      <c r="B140" s="63">
        <v>541323337</v>
      </c>
      <c r="C140" s="62" t="s">
        <v>27</v>
      </c>
      <c r="D140" s="34" t="s">
        <v>177</v>
      </c>
      <c r="E140" s="88">
        <v>2200480.84</v>
      </c>
      <c r="F140" s="88">
        <v>0</v>
      </c>
      <c r="G140" s="79">
        <f t="shared" si="2"/>
        <v>0</v>
      </c>
      <c r="H140" s="9"/>
    </row>
    <row r="141" spans="1:8" ht="15.75" customHeight="1">
      <c r="A141" s="112"/>
      <c r="B141" s="63">
        <v>541323338</v>
      </c>
      <c r="C141" s="62" t="s">
        <v>27</v>
      </c>
      <c r="D141" s="34" t="s">
        <v>178</v>
      </c>
      <c r="E141" s="88">
        <v>5519981.47</v>
      </c>
      <c r="F141" s="88">
        <v>9369955.39</v>
      </c>
      <c r="G141" s="79">
        <f t="shared" si="2"/>
        <v>169.74613847752647</v>
      </c>
      <c r="H141" s="9"/>
    </row>
    <row r="142" spans="1:8" ht="15.75" customHeight="1">
      <c r="A142" s="112"/>
      <c r="B142" s="63">
        <v>541320000</v>
      </c>
      <c r="C142" s="62" t="s">
        <v>131</v>
      </c>
      <c r="D142" s="34" t="s">
        <v>179</v>
      </c>
      <c r="E142" s="88">
        <v>2077816.53</v>
      </c>
      <c r="F142" s="88">
        <v>0</v>
      </c>
      <c r="G142" s="79">
        <f t="shared" si="2"/>
        <v>0</v>
      </c>
      <c r="H142" s="9"/>
    </row>
    <row r="143" spans="1:8" ht="31.5">
      <c r="A143" s="112"/>
      <c r="B143" s="113">
        <v>5414</v>
      </c>
      <c r="C143" s="104"/>
      <c r="D143" s="61" t="s">
        <v>108</v>
      </c>
      <c r="E143" s="77">
        <f>SUM(E144:E149)</f>
        <v>212100962.75</v>
      </c>
      <c r="F143" s="77">
        <f>SUM(F144:F149)</f>
        <v>223709328.39000002</v>
      </c>
      <c r="G143" s="79">
        <f t="shared" si="2"/>
        <v>105.47303769369618</v>
      </c>
      <c r="H143" s="9"/>
    </row>
    <row r="144" spans="1:8" ht="15.75">
      <c r="A144" s="112"/>
      <c r="B144" s="192">
        <v>541420001</v>
      </c>
      <c r="C144" s="188" t="s">
        <v>27</v>
      </c>
      <c r="D144" s="189" t="s">
        <v>213</v>
      </c>
      <c r="E144" s="5">
        <v>23672551.5</v>
      </c>
      <c r="F144" s="88">
        <v>24752082.87</v>
      </c>
      <c r="G144" s="79">
        <f t="shared" si="2"/>
        <v>104.56026622225323</v>
      </c>
      <c r="H144" s="9"/>
    </row>
    <row r="145" spans="1:8" ht="15.75">
      <c r="A145" s="112"/>
      <c r="B145" s="192">
        <v>541420002</v>
      </c>
      <c r="C145" s="188" t="s">
        <v>27</v>
      </c>
      <c r="D145" s="189" t="s">
        <v>214</v>
      </c>
      <c r="E145" s="5">
        <v>24486682.42</v>
      </c>
      <c r="F145" s="88">
        <v>24404567.95</v>
      </c>
      <c r="G145" s="79">
        <f t="shared" si="2"/>
        <v>99.66465661378066</v>
      </c>
      <c r="H145" s="9"/>
    </row>
    <row r="146" spans="1:8" ht="15.75">
      <c r="A146" s="112"/>
      <c r="B146" s="192">
        <v>541420003</v>
      </c>
      <c r="C146" s="188" t="s">
        <v>27</v>
      </c>
      <c r="D146" s="189" t="s">
        <v>215</v>
      </c>
      <c r="E146" s="5">
        <v>52910072.65</v>
      </c>
      <c r="F146" s="88">
        <v>52732642.25</v>
      </c>
      <c r="G146" s="79">
        <f t="shared" si="2"/>
        <v>99.66465666911158</v>
      </c>
      <c r="H146" s="9"/>
    </row>
    <row r="147" spans="1:8" ht="15.75">
      <c r="A147" s="112"/>
      <c r="B147" s="192">
        <v>541420004</v>
      </c>
      <c r="C147" s="188" t="s">
        <v>27</v>
      </c>
      <c r="D147" s="189" t="s">
        <v>216</v>
      </c>
      <c r="E147" s="5">
        <v>47372762.74</v>
      </c>
      <c r="F147" s="88">
        <v>52075752.77</v>
      </c>
      <c r="G147" s="79">
        <f t="shared" si="2"/>
        <v>109.92762456310987</v>
      </c>
      <c r="H147" s="9"/>
    </row>
    <row r="148" spans="1:8" ht="15.75">
      <c r="A148" s="112"/>
      <c r="B148" s="192">
        <v>541420005</v>
      </c>
      <c r="C148" s="188" t="s">
        <v>27</v>
      </c>
      <c r="D148" s="189" t="s">
        <v>217</v>
      </c>
      <c r="E148" s="2"/>
      <c r="F148" s="88">
        <v>3456259.27</v>
      </c>
      <c r="G148" s="79"/>
      <c r="H148" s="9"/>
    </row>
    <row r="149" spans="1:8" ht="15.75">
      <c r="A149" s="112"/>
      <c r="B149" s="192">
        <v>541420006</v>
      </c>
      <c r="C149" s="188" t="s">
        <v>27</v>
      </c>
      <c r="D149" s="189" t="s">
        <v>218</v>
      </c>
      <c r="E149" s="5">
        <v>63658893.44</v>
      </c>
      <c r="F149" s="88">
        <v>66288023.28</v>
      </c>
      <c r="G149" s="79">
        <f t="shared" si="2"/>
        <v>104.13002755456003</v>
      </c>
      <c r="H149" s="9"/>
    </row>
    <row r="150" spans="1:8" s="3" customFormat="1" ht="15.75">
      <c r="A150" s="112"/>
      <c r="B150" s="113">
        <v>5415</v>
      </c>
      <c r="C150" s="104"/>
      <c r="D150" s="33" t="s">
        <v>109</v>
      </c>
      <c r="E150" s="77">
        <v>274444.89</v>
      </c>
      <c r="F150" s="77">
        <v>274444.88</v>
      </c>
      <c r="G150" s="79">
        <f t="shared" si="2"/>
        <v>99.99999635628122</v>
      </c>
      <c r="H150" s="9"/>
    </row>
    <row r="151" spans="1:10" ht="15.75">
      <c r="A151" s="112"/>
      <c r="B151" s="63"/>
      <c r="C151" s="104"/>
      <c r="D151" s="27"/>
      <c r="E151" s="80"/>
      <c r="F151" s="80"/>
      <c r="G151" s="78"/>
      <c r="H151" s="9"/>
      <c r="J151" s="5"/>
    </row>
    <row r="152" spans="1:8" ht="31.5">
      <c r="A152" s="95">
        <v>542</v>
      </c>
      <c r="B152" s="101"/>
      <c r="C152" s="102"/>
      <c r="D152" s="21" t="s">
        <v>145</v>
      </c>
      <c r="E152" s="78">
        <f>E153+E168</f>
        <v>512290010.78999996</v>
      </c>
      <c r="F152" s="78">
        <f>F153+F168</f>
        <v>428951831.35</v>
      </c>
      <c r="G152" s="78">
        <f t="shared" si="2"/>
        <v>83.73222633963046</v>
      </c>
      <c r="H152" s="9"/>
    </row>
    <row r="153" spans="1:8" s="4" customFormat="1" ht="31.5">
      <c r="A153" s="95"/>
      <c r="B153" s="113">
        <v>5422</v>
      </c>
      <c r="C153" s="104"/>
      <c r="D153" s="30" t="s">
        <v>61</v>
      </c>
      <c r="E153" s="89">
        <f>SUM(E154:E166)</f>
        <v>502609815.14</v>
      </c>
      <c r="F153" s="89">
        <f>SUM(F154:F167)</f>
        <v>411782941.22</v>
      </c>
      <c r="G153" s="79">
        <f t="shared" si="2"/>
        <v>81.92894941880503</v>
      </c>
      <c r="H153" s="9"/>
    </row>
    <row r="154" spans="1:9" s="4" customFormat="1" ht="15.75">
      <c r="A154" s="95"/>
      <c r="B154" s="63">
        <v>542220000</v>
      </c>
      <c r="C154" s="106" t="s">
        <v>189</v>
      </c>
      <c r="D154" s="70" t="s">
        <v>135</v>
      </c>
      <c r="E154" s="90">
        <v>2000000</v>
      </c>
      <c r="F154" s="90">
        <v>2136837.13</v>
      </c>
      <c r="G154" s="79">
        <f t="shared" si="2"/>
        <v>106.8418565</v>
      </c>
      <c r="H154" s="9"/>
      <c r="I154" s="73"/>
    </row>
    <row r="155" spans="1:9" s="4" customFormat="1" ht="15.75">
      <c r="A155" s="95"/>
      <c r="B155" s="63">
        <v>542220000</v>
      </c>
      <c r="C155" s="105" t="s">
        <v>85</v>
      </c>
      <c r="D155" s="28" t="s">
        <v>116</v>
      </c>
      <c r="E155" s="87">
        <v>22046.18</v>
      </c>
      <c r="F155" s="87">
        <v>0</v>
      </c>
      <c r="G155" s="79">
        <f t="shared" si="2"/>
        <v>0</v>
      </c>
      <c r="H155" s="9"/>
      <c r="I155" s="73"/>
    </row>
    <row r="156" spans="1:9" s="4" customFormat="1" ht="15.75">
      <c r="A156" s="94"/>
      <c r="B156" s="63">
        <v>542220010</v>
      </c>
      <c r="C156" s="105" t="s">
        <v>27</v>
      </c>
      <c r="D156" s="37" t="s">
        <v>111</v>
      </c>
      <c r="E156" s="87">
        <v>4765613.41</v>
      </c>
      <c r="F156" s="87">
        <v>3570040.61</v>
      </c>
      <c r="G156" s="79">
        <f t="shared" si="2"/>
        <v>74.91250974132204</v>
      </c>
      <c r="H156" s="9"/>
      <c r="I156" s="73"/>
    </row>
    <row r="157" spans="1:9" s="4" customFormat="1" ht="15.75">
      <c r="A157" s="94"/>
      <c r="B157" s="63">
        <v>542220011</v>
      </c>
      <c r="C157" s="105" t="s">
        <v>27</v>
      </c>
      <c r="D157" s="37" t="s">
        <v>110</v>
      </c>
      <c r="E157" s="87">
        <v>16957377.54</v>
      </c>
      <c r="F157" s="87">
        <v>0</v>
      </c>
      <c r="G157" s="79">
        <f t="shared" si="2"/>
        <v>0</v>
      </c>
      <c r="H157" s="9"/>
      <c r="I157" s="73"/>
    </row>
    <row r="158" spans="1:9" s="4" customFormat="1" ht="15.75">
      <c r="A158" s="94"/>
      <c r="B158" s="63">
        <v>542220015</v>
      </c>
      <c r="C158" s="105" t="s">
        <v>27</v>
      </c>
      <c r="D158" s="70" t="s">
        <v>164</v>
      </c>
      <c r="E158" s="87">
        <v>64875514.37</v>
      </c>
      <c r="F158" s="87">
        <v>64875514.36</v>
      </c>
      <c r="G158" s="79">
        <f t="shared" si="2"/>
        <v>99.99999998458587</v>
      </c>
      <c r="H158" s="5"/>
      <c r="I158" s="73"/>
    </row>
    <row r="159" spans="1:9" s="4" customFormat="1" ht="15.75">
      <c r="A159" s="94"/>
      <c r="B159" s="63">
        <v>542220016</v>
      </c>
      <c r="C159" s="105" t="s">
        <v>27</v>
      </c>
      <c r="D159" s="70" t="s">
        <v>180</v>
      </c>
      <c r="E159" s="87">
        <v>42000000</v>
      </c>
      <c r="F159" s="87">
        <v>84000000</v>
      </c>
      <c r="G159" s="79">
        <f t="shared" si="2"/>
        <v>200</v>
      </c>
      <c r="H159" s="5"/>
      <c r="I159" s="73"/>
    </row>
    <row r="160" spans="1:9" s="4" customFormat="1" ht="15.75">
      <c r="A160" s="94"/>
      <c r="B160" s="63">
        <v>542220017</v>
      </c>
      <c r="C160" s="105" t="s">
        <v>27</v>
      </c>
      <c r="D160" s="70" t="s">
        <v>181</v>
      </c>
      <c r="E160" s="87">
        <v>3500000</v>
      </c>
      <c r="F160" s="87">
        <v>7000000</v>
      </c>
      <c r="G160" s="79">
        <f t="shared" si="2"/>
        <v>200</v>
      </c>
      <c r="H160" s="5"/>
      <c r="I160" s="73"/>
    </row>
    <row r="161" spans="1:9" s="4" customFormat="1" ht="15.75">
      <c r="A161" s="94"/>
      <c r="B161" s="63">
        <v>542220018</v>
      </c>
      <c r="C161" s="105" t="s">
        <v>27</v>
      </c>
      <c r="D161" s="70" t="s">
        <v>182</v>
      </c>
      <c r="E161" s="87">
        <v>12500000</v>
      </c>
      <c r="F161" s="87">
        <v>50000000</v>
      </c>
      <c r="G161" s="79">
        <f t="shared" si="2"/>
        <v>400</v>
      </c>
      <c r="H161" s="5"/>
      <c r="I161" s="73"/>
    </row>
    <row r="162" spans="1:9" s="4" customFormat="1" ht="15.75" customHeight="1">
      <c r="A162" s="94"/>
      <c r="B162" s="63">
        <v>542220021</v>
      </c>
      <c r="C162" s="105" t="s">
        <v>27</v>
      </c>
      <c r="D162" s="70" t="s">
        <v>165</v>
      </c>
      <c r="E162" s="87">
        <v>11972841.71</v>
      </c>
      <c r="F162" s="87">
        <v>0</v>
      </c>
      <c r="G162" s="79">
        <f t="shared" si="2"/>
        <v>0</v>
      </c>
      <c r="H162" s="5"/>
      <c r="I162" s="73"/>
    </row>
    <row r="163" spans="1:9" s="4" customFormat="1" ht="15.75">
      <c r="A163" s="94"/>
      <c r="B163" s="63">
        <v>542220024</v>
      </c>
      <c r="C163" s="105" t="s">
        <v>27</v>
      </c>
      <c r="D163" s="37" t="s">
        <v>112</v>
      </c>
      <c r="E163" s="87">
        <v>84705882.36</v>
      </c>
      <c r="F163" s="87">
        <v>84705882.33</v>
      </c>
      <c r="G163" s="79">
        <f aca="true" t="shared" si="3" ref="G163:G209">F163/E163*100</f>
        <v>99.99999996458332</v>
      </c>
      <c r="H163" s="67"/>
      <c r="I163" s="73"/>
    </row>
    <row r="164" spans="1:9" s="4" customFormat="1" ht="15.75">
      <c r="A164" s="94"/>
      <c r="B164" s="63">
        <v>542220026</v>
      </c>
      <c r="C164" s="105" t="s">
        <v>27</v>
      </c>
      <c r="D164" s="37" t="s">
        <v>113</v>
      </c>
      <c r="E164" s="87">
        <v>3561676.26</v>
      </c>
      <c r="F164" s="87">
        <v>0</v>
      </c>
      <c r="G164" s="79">
        <f t="shared" si="3"/>
        <v>0</v>
      </c>
      <c r="H164" s="5"/>
      <c r="I164" s="73"/>
    </row>
    <row r="165" spans="1:9" s="4" customFormat="1" ht="15.75">
      <c r="A165" s="94"/>
      <c r="B165" s="63">
        <v>542220028</v>
      </c>
      <c r="C165" s="105" t="s">
        <v>27</v>
      </c>
      <c r="D165" s="37" t="s">
        <v>150</v>
      </c>
      <c r="E165" s="87">
        <v>50989333.29</v>
      </c>
      <c r="F165" s="87">
        <v>25494666.79</v>
      </c>
      <c r="G165" s="79">
        <f t="shared" si="3"/>
        <v>50.0000002843732</v>
      </c>
      <c r="H165" s="12"/>
      <c r="I165" s="73"/>
    </row>
    <row r="166" spans="1:9" s="4" customFormat="1" ht="15.75">
      <c r="A166" s="94"/>
      <c r="B166" s="63">
        <v>542220029</v>
      </c>
      <c r="C166" s="105" t="s">
        <v>27</v>
      </c>
      <c r="D166" s="37" t="s">
        <v>114</v>
      </c>
      <c r="E166" s="87">
        <v>204759530.02</v>
      </c>
      <c r="F166" s="87">
        <v>0</v>
      </c>
      <c r="G166" s="79">
        <f t="shared" si="3"/>
        <v>0</v>
      </c>
      <c r="H166" s="12"/>
      <c r="I166" s="73"/>
    </row>
    <row r="167" spans="1:9" s="4" customFormat="1" ht="15.75">
      <c r="A167" s="94"/>
      <c r="B167" s="63">
        <v>542220030</v>
      </c>
      <c r="C167" s="105" t="s">
        <v>27</v>
      </c>
      <c r="D167" s="175" t="s">
        <v>199</v>
      </c>
      <c r="E167" s="87">
        <v>0</v>
      </c>
      <c r="F167" s="87">
        <v>90000000</v>
      </c>
      <c r="G167" s="79"/>
      <c r="H167" s="12"/>
      <c r="I167" s="73"/>
    </row>
    <row r="168" spans="1:9" s="4" customFormat="1" ht="31.5">
      <c r="A168" s="94"/>
      <c r="B168" s="113">
        <v>5424</v>
      </c>
      <c r="C168" s="115"/>
      <c r="D168" s="30" t="s">
        <v>117</v>
      </c>
      <c r="E168" s="77">
        <v>9680195.649999976</v>
      </c>
      <c r="F168" s="77">
        <v>17168890.129999995</v>
      </c>
      <c r="G168" s="79">
        <f t="shared" si="3"/>
        <v>177.36098267807262</v>
      </c>
      <c r="H168" s="5"/>
      <c r="I168" s="73"/>
    </row>
    <row r="169" spans="1:8" s="4" customFormat="1" ht="31.5">
      <c r="A169" s="95">
        <v>544</v>
      </c>
      <c r="B169" s="101"/>
      <c r="C169" s="102"/>
      <c r="D169" s="21" t="s">
        <v>146</v>
      </c>
      <c r="E169" s="78">
        <f>SUM(E170,E201,E202)</f>
        <v>4179143458.6599994</v>
      </c>
      <c r="F169" s="78">
        <f>SUM(F170,F201,F202)</f>
        <v>3307306013.359999</v>
      </c>
      <c r="G169" s="78">
        <f t="shared" si="3"/>
        <v>79.13837000514104</v>
      </c>
      <c r="H169" s="5"/>
    </row>
    <row r="170" spans="1:10" s="4" customFormat="1" ht="33.75" customHeight="1">
      <c r="A170" s="95"/>
      <c r="B170" s="113">
        <v>5443</v>
      </c>
      <c r="C170" s="116"/>
      <c r="D170" s="30" t="s">
        <v>62</v>
      </c>
      <c r="E170" s="83">
        <f>SUM(E171:E197)</f>
        <v>4165151303.1099997</v>
      </c>
      <c r="F170" s="83">
        <f>SUM(F171:F200)</f>
        <v>3307277279.6799994</v>
      </c>
      <c r="G170" s="79">
        <f t="shared" si="3"/>
        <v>79.40353276507746</v>
      </c>
      <c r="H170" s="5"/>
      <c r="I170" s="75"/>
      <c r="J170" s="9"/>
    </row>
    <row r="171" spans="1:9" s="4" customFormat="1" ht="17.25" customHeight="1">
      <c r="A171" s="101"/>
      <c r="B171" s="63">
        <v>544320000</v>
      </c>
      <c r="C171" s="105" t="s">
        <v>183</v>
      </c>
      <c r="D171" s="38" t="s">
        <v>193</v>
      </c>
      <c r="E171" s="87">
        <v>29635425.92</v>
      </c>
      <c r="F171" s="87">
        <v>67879426.94</v>
      </c>
      <c r="G171" s="79">
        <f t="shared" si="3"/>
        <v>229.0482584027596</v>
      </c>
      <c r="H171" s="5"/>
      <c r="I171" s="72"/>
    </row>
    <row r="172" spans="1:9" s="4" customFormat="1" ht="17.25" customHeight="1">
      <c r="A172" s="101"/>
      <c r="B172" s="63">
        <v>544320000</v>
      </c>
      <c r="C172" s="105" t="s">
        <v>118</v>
      </c>
      <c r="D172" s="38" t="s">
        <v>125</v>
      </c>
      <c r="E172" s="87">
        <v>650847.37</v>
      </c>
      <c r="F172" s="87">
        <v>0</v>
      </c>
      <c r="G172" s="79">
        <f t="shared" si="3"/>
        <v>0</v>
      </c>
      <c r="H172" s="5"/>
      <c r="I172" s="74"/>
    </row>
    <row r="173" spans="1:9" s="4" customFormat="1" ht="17.25" customHeight="1">
      <c r="A173" s="101"/>
      <c r="B173" s="63">
        <v>544320000</v>
      </c>
      <c r="C173" s="105" t="s">
        <v>98</v>
      </c>
      <c r="D173" s="38" t="s">
        <v>119</v>
      </c>
      <c r="E173" s="87">
        <v>0</v>
      </c>
      <c r="F173" s="87">
        <v>104946.31</v>
      </c>
      <c r="G173" s="79"/>
      <c r="H173" s="5"/>
      <c r="I173" s="74"/>
    </row>
    <row r="174" spans="1:9" s="4" customFormat="1" ht="17.25" customHeight="1">
      <c r="A174" s="101"/>
      <c r="B174" s="63">
        <v>544320000</v>
      </c>
      <c r="C174" s="105" t="s">
        <v>98</v>
      </c>
      <c r="D174" s="38" t="s">
        <v>200</v>
      </c>
      <c r="E174" s="87">
        <v>0</v>
      </c>
      <c r="F174" s="87">
        <v>368450.79</v>
      </c>
      <c r="G174" s="79"/>
      <c r="H174" s="5"/>
      <c r="I174" s="74"/>
    </row>
    <row r="175" spans="1:9" s="4" customFormat="1" ht="15.75" customHeight="1">
      <c r="A175" s="101"/>
      <c r="B175" s="63">
        <v>544320010</v>
      </c>
      <c r="C175" s="105" t="s">
        <v>27</v>
      </c>
      <c r="D175" s="36" t="s">
        <v>192</v>
      </c>
      <c r="E175" s="87">
        <v>32496900.21</v>
      </c>
      <c r="F175" s="87">
        <v>32871679.49</v>
      </c>
      <c r="G175" s="79">
        <f t="shared" si="3"/>
        <v>101.15327701281696</v>
      </c>
      <c r="H175" s="5"/>
      <c r="I175" s="74"/>
    </row>
    <row r="176" spans="1:9" s="4" customFormat="1" ht="15.75" customHeight="1">
      <c r="A176" s="101"/>
      <c r="B176" s="63">
        <v>544320010</v>
      </c>
      <c r="C176" s="105">
        <v>38069</v>
      </c>
      <c r="D176" s="36" t="s">
        <v>192</v>
      </c>
      <c r="E176" s="87">
        <v>4461785.52</v>
      </c>
      <c r="F176" s="87">
        <v>4087006.23</v>
      </c>
      <c r="G176" s="79">
        <f t="shared" si="3"/>
        <v>91.60023967265913</v>
      </c>
      <c r="H176" s="5"/>
      <c r="I176" s="74"/>
    </row>
    <row r="177" spans="1:9" s="4" customFormat="1" ht="15.75" customHeight="1">
      <c r="A177" s="101"/>
      <c r="B177" s="63">
        <v>544320011</v>
      </c>
      <c r="C177" s="105" t="s">
        <v>27</v>
      </c>
      <c r="D177" s="36" t="s">
        <v>120</v>
      </c>
      <c r="E177" s="87">
        <v>55447437.31</v>
      </c>
      <c r="F177" s="87">
        <v>0</v>
      </c>
      <c r="G177" s="79">
        <f t="shared" si="3"/>
        <v>0</v>
      </c>
      <c r="H177" s="5"/>
      <c r="I177" s="74"/>
    </row>
    <row r="178" spans="1:9" s="4" customFormat="1" ht="15.75" customHeight="1">
      <c r="A178" s="101"/>
      <c r="B178" s="63">
        <v>544320016</v>
      </c>
      <c r="C178" s="105" t="s">
        <v>27</v>
      </c>
      <c r="D178" s="71" t="s">
        <v>166</v>
      </c>
      <c r="E178" s="87">
        <v>1078014795.63</v>
      </c>
      <c r="F178" s="87">
        <v>1078014795.48</v>
      </c>
      <c r="G178" s="79">
        <f t="shared" si="3"/>
        <v>99.99999998608553</v>
      </c>
      <c r="H178" s="5"/>
      <c r="I178" s="74"/>
    </row>
    <row r="179" spans="1:9" s="4" customFormat="1" ht="15.75" customHeight="1">
      <c r="A179" s="101"/>
      <c r="B179" s="63">
        <v>544320017</v>
      </c>
      <c r="C179" s="105" t="s">
        <v>27</v>
      </c>
      <c r="D179" s="71" t="s">
        <v>184</v>
      </c>
      <c r="E179" s="87">
        <v>100000000</v>
      </c>
      <c r="F179" s="87">
        <v>200000000</v>
      </c>
      <c r="G179" s="79">
        <f t="shared" si="3"/>
        <v>200</v>
      </c>
      <c r="H179" s="5"/>
      <c r="I179" s="74"/>
    </row>
    <row r="180" spans="1:9" s="4" customFormat="1" ht="15.75" customHeight="1">
      <c r="A180" s="101"/>
      <c r="B180" s="63">
        <v>544320018</v>
      </c>
      <c r="C180" s="105" t="s">
        <v>27</v>
      </c>
      <c r="D180" s="176" t="s">
        <v>201</v>
      </c>
      <c r="E180" s="87">
        <v>0</v>
      </c>
      <c r="F180" s="87">
        <v>370545900</v>
      </c>
      <c r="G180" s="79"/>
      <c r="H180" s="5"/>
      <c r="I180" s="74"/>
    </row>
    <row r="181" spans="1:9" s="4" customFormat="1" ht="15.75" customHeight="1">
      <c r="A181" s="101"/>
      <c r="B181" s="63">
        <v>544320021</v>
      </c>
      <c r="C181" s="105" t="s">
        <v>27</v>
      </c>
      <c r="D181" s="36" t="s">
        <v>136</v>
      </c>
      <c r="E181" s="87">
        <v>39202230</v>
      </c>
      <c r="F181" s="87">
        <v>0</v>
      </c>
      <c r="G181" s="79">
        <f t="shared" si="3"/>
        <v>0</v>
      </c>
      <c r="H181" s="5"/>
      <c r="I181" s="74"/>
    </row>
    <row r="182" spans="1:9" s="4" customFormat="1" ht="15.75" customHeight="1">
      <c r="A182" s="101"/>
      <c r="B182" s="63">
        <v>544320022</v>
      </c>
      <c r="C182" s="105" t="s">
        <v>27</v>
      </c>
      <c r="D182" s="36" t="s">
        <v>121</v>
      </c>
      <c r="E182" s="87">
        <v>145219955.54</v>
      </c>
      <c r="F182" s="87">
        <v>0</v>
      </c>
      <c r="G182" s="79">
        <f t="shared" si="3"/>
        <v>0</v>
      </c>
      <c r="H182" s="5"/>
      <c r="I182" s="74"/>
    </row>
    <row r="183" spans="1:9" s="4" customFormat="1" ht="15.75" customHeight="1">
      <c r="A183" s="101"/>
      <c r="B183" s="63">
        <v>544320023</v>
      </c>
      <c r="C183" s="105" t="s">
        <v>27</v>
      </c>
      <c r="D183" s="36" t="s">
        <v>202</v>
      </c>
      <c r="E183" s="87">
        <v>0</v>
      </c>
      <c r="F183" s="87">
        <v>37219995</v>
      </c>
      <c r="G183" s="79"/>
      <c r="H183" s="5"/>
      <c r="I183" s="74"/>
    </row>
    <row r="184" spans="1:9" s="4" customFormat="1" ht="15.75" customHeight="1">
      <c r="A184" s="101"/>
      <c r="B184" s="63">
        <v>544320026</v>
      </c>
      <c r="C184" s="105" t="s">
        <v>27</v>
      </c>
      <c r="D184" s="39" t="s">
        <v>83</v>
      </c>
      <c r="E184" s="91">
        <v>32000000</v>
      </c>
      <c r="F184" s="91">
        <v>0</v>
      </c>
      <c r="G184" s="79">
        <f t="shared" si="3"/>
        <v>0</v>
      </c>
      <c r="H184" s="5"/>
      <c r="I184" s="74"/>
    </row>
    <row r="185" spans="1:9" s="4" customFormat="1" ht="15.75" customHeight="1">
      <c r="A185" s="101"/>
      <c r="B185" s="63">
        <v>544320029</v>
      </c>
      <c r="C185" s="105" t="s">
        <v>27</v>
      </c>
      <c r="D185" s="39" t="s">
        <v>88</v>
      </c>
      <c r="E185" s="91">
        <v>84705882.36</v>
      </c>
      <c r="F185" s="91">
        <v>84705882.33</v>
      </c>
      <c r="G185" s="79">
        <f t="shared" si="3"/>
        <v>99.99999996458332</v>
      </c>
      <c r="H185" s="5"/>
      <c r="I185" s="74"/>
    </row>
    <row r="186" spans="1:9" s="4" customFormat="1" ht="15.75" customHeight="1">
      <c r="A186" s="101"/>
      <c r="B186" s="63">
        <v>544320030</v>
      </c>
      <c r="C186" s="105" t="s">
        <v>27</v>
      </c>
      <c r="D186" s="39" t="s">
        <v>126</v>
      </c>
      <c r="E186" s="91">
        <v>62423125.1</v>
      </c>
      <c r="F186" s="91">
        <v>34942617.93</v>
      </c>
      <c r="G186" s="79">
        <f t="shared" si="3"/>
        <v>55.97704035807717</v>
      </c>
      <c r="H186" s="5"/>
      <c r="I186" s="74"/>
    </row>
    <row r="187" spans="1:9" s="4" customFormat="1" ht="15.75" customHeight="1">
      <c r="A187" s="101"/>
      <c r="B187" s="63">
        <v>544320031</v>
      </c>
      <c r="C187" s="105" t="s">
        <v>27</v>
      </c>
      <c r="D187" s="39" t="s">
        <v>153</v>
      </c>
      <c r="E187" s="91">
        <v>76115899.9</v>
      </c>
      <c r="F187" s="91">
        <v>0</v>
      </c>
      <c r="G187" s="79">
        <f t="shared" si="3"/>
        <v>0</v>
      </c>
      <c r="H187" s="5"/>
      <c r="I187" s="74"/>
    </row>
    <row r="188" spans="1:9" s="4" customFormat="1" ht="15.75" customHeight="1">
      <c r="A188" s="101"/>
      <c r="B188" s="63">
        <v>544320032</v>
      </c>
      <c r="C188" s="105" t="s">
        <v>27</v>
      </c>
      <c r="D188" s="39" t="s">
        <v>89</v>
      </c>
      <c r="E188" s="92">
        <v>460818944.95</v>
      </c>
      <c r="F188" s="92">
        <v>206862657.55</v>
      </c>
      <c r="G188" s="79">
        <f t="shared" si="3"/>
        <v>44.89022420127392</v>
      </c>
      <c r="H188" s="5"/>
      <c r="I188" s="74"/>
    </row>
    <row r="189" spans="1:9" s="4" customFormat="1" ht="15.75" customHeight="1">
      <c r="A189" s="101"/>
      <c r="B189" s="63">
        <v>544320034</v>
      </c>
      <c r="C189" s="105" t="s">
        <v>27</v>
      </c>
      <c r="D189" s="39" t="s">
        <v>151</v>
      </c>
      <c r="E189" s="91">
        <v>1580669333.44</v>
      </c>
      <c r="F189" s="91">
        <v>790334666.41</v>
      </c>
      <c r="G189" s="79">
        <f t="shared" si="3"/>
        <v>49.99999998038805</v>
      </c>
      <c r="H189" s="5"/>
      <c r="I189" s="10"/>
    </row>
    <row r="190" spans="1:9" s="4" customFormat="1" ht="15.75" customHeight="1">
      <c r="A190" s="101"/>
      <c r="B190" s="63">
        <v>544320037</v>
      </c>
      <c r="C190" s="105" t="s">
        <v>27</v>
      </c>
      <c r="D190" s="39" t="s">
        <v>114</v>
      </c>
      <c r="E190" s="91">
        <v>3612977.23</v>
      </c>
      <c r="F190" s="91">
        <v>0</v>
      </c>
      <c r="G190" s="79">
        <f t="shared" si="3"/>
        <v>0</v>
      </c>
      <c r="H190" s="5"/>
      <c r="I190" s="10"/>
    </row>
    <row r="191" spans="1:9" s="4" customFormat="1" ht="15.75" customHeight="1">
      <c r="A191" s="101"/>
      <c r="B191" s="63">
        <v>544320038</v>
      </c>
      <c r="C191" s="105" t="s">
        <v>27</v>
      </c>
      <c r="D191" s="39" t="s">
        <v>154</v>
      </c>
      <c r="E191" s="88">
        <v>200000000</v>
      </c>
      <c r="F191" s="91">
        <v>0</v>
      </c>
      <c r="G191" s="79">
        <f t="shared" si="3"/>
        <v>0</v>
      </c>
      <c r="H191" s="5"/>
      <c r="I191" s="10"/>
    </row>
    <row r="192" spans="1:9" s="4" customFormat="1" ht="15.75" customHeight="1">
      <c r="A192" s="101"/>
      <c r="B192" s="63">
        <v>544320042</v>
      </c>
      <c r="C192" s="177" t="s">
        <v>27</v>
      </c>
      <c r="D192" s="178" t="s">
        <v>203</v>
      </c>
      <c r="E192" s="91">
        <v>0</v>
      </c>
      <c r="F192" s="91">
        <v>222543195</v>
      </c>
      <c r="G192" s="79"/>
      <c r="H192" s="5"/>
      <c r="I192" s="10"/>
    </row>
    <row r="193" spans="1:9" s="4" customFormat="1" ht="15.75">
      <c r="A193" s="101"/>
      <c r="B193" s="63">
        <v>544320099</v>
      </c>
      <c r="C193" s="105" t="s">
        <v>27</v>
      </c>
      <c r="D193" s="28" t="s">
        <v>63</v>
      </c>
      <c r="E193" s="87">
        <v>53398627.7</v>
      </c>
      <c r="F193" s="87">
        <v>52238999.48</v>
      </c>
      <c r="G193" s="79">
        <f t="shared" si="3"/>
        <v>97.82835576503027</v>
      </c>
      <c r="H193" s="5"/>
      <c r="I193" s="10"/>
    </row>
    <row r="194" spans="1:9" s="4" customFormat="1" ht="17.25" customHeight="1">
      <c r="A194" s="101"/>
      <c r="B194" s="63">
        <v>544320099</v>
      </c>
      <c r="C194" s="105" t="s">
        <v>27</v>
      </c>
      <c r="D194" s="28" t="s">
        <v>64</v>
      </c>
      <c r="E194" s="80">
        <v>37692307.72</v>
      </c>
      <c r="F194" s="80">
        <v>37692307.72</v>
      </c>
      <c r="G194" s="79">
        <f t="shared" si="3"/>
        <v>100</v>
      </c>
      <c r="H194" s="5"/>
      <c r="I194" s="74"/>
    </row>
    <row r="195" spans="1:9" s="4" customFormat="1" ht="15.75">
      <c r="A195" s="101"/>
      <c r="B195" s="63">
        <v>544320099</v>
      </c>
      <c r="C195" s="105" t="s">
        <v>27</v>
      </c>
      <c r="D195" s="28" t="s">
        <v>65</v>
      </c>
      <c r="E195" s="80">
        <v>49521584.07</v>
      </c>
      <c r="F195" s="80">
        <v>47453118.83</v>
      </c>
      <c r="G195" s="79">
        <f t="shared" si="3"/>
        <v>95.82310364491536</v>
      </c>
      <c r="H195" s="5"/>
      <c r="I195" s="10"/>
    </row>
    <row r="196" spans="1:9" s="4" customFormat="1" ht="15.75">
      <c r="A196" s="101"/>
      <c r="B196" s="63">
        <v>544320099</v>
      </c>
      <c r="C196" s="105" t="s">
        <v>27</v>
      </c>
      <c r="D196" s="28" t="s">
        <v>66</v>
      </c>
      <c r="E196" s="80">
        <v>31195773.14</v>
      </c>
      <c r="F196" s="80">
        <v>31195773.14</v>
      </c>
      <c r="G196" s="79">
        <f t="shared" si="3"/>
        <v>100</v>
      </c>
      <c r="H196" s="5"/>
      <c r="I196" s="74"/>
    </row>
    <row r="197" spans="1:9" s="4" customFormat="1" ht="15.75">
      <c r="A197" s="101"/>
      <c r="B197" s="63">
        <v>544320099</v>
      </c>
      <c r="C197" s="105" t="s">
        <v>27</v>
      </c>
      <c r="D197" s="28" t="s">
        <v>73</v>
      </c>
      <c r="E197" s="92">
        <v>7867470</v>
      </c>
      <c r="F197" s="92">
        <v>7867470</v>
      </c>
      <c r="G197" s="79">
        <f t="shared" si="3"/>
        <v>100</v>
      </c>
      <c r="H197" s="5"/>
      <c r="I197" s="74"/>
    </row>
    <row r="198" spans="1:9" s="4" customFormat="1" ht="15.75">
      <c r="A198" s="101"/>
      <c r="B198" s="63">
        <v>544330000</v>
      </c>
      <c r="C198" s="177" t="s">
        <v>98</v>
      </c>
      <c r="D198" s="179" t="s">
        <v>204</v>
      </c>
      <c r="E198" s="92">
        <v>0</v>
      </c>
      <c r="F198" s="92">
        <v>19076.46</v>
      </c>
      <c r="G198" s="79"/>
      <c r="H198" s="5"/>
      <c r="I198" s="74"/>
    </row>
    <row r="199" spans="1:9" s="4" customFormat="1" ht="15.75">
      <c r="A199" s="101"/>
      <c r="B199" s="63">
        <v>544330000</v>
      </c>
      <c r="C199" s="177" t="s">
        <v>98</v>
      </c>
      <c r="D199" s="179" t="s">
        <v>205</v>
      </c>
      <c r="E199" s="92">
        <v>0</v>
      </c>
      <c r="F199" s="92">
        <v>2239.16</v>
      </c>
      <c r="G199" s="79"/>
      <c r="H199" s="5"/>
      <c r="I199" s="74"/>
    </row>
    <row r="200" spans="1:9" s="4" customFormat="1" ht="15.75">
      <c r="A200" s="101"/>
      <c r="B200" s="63">
        <v>544330000</v>
      </c>
      <c r="C200" s="177">
        <v>38069</v>
      </c>
      <c r="D200" s="179" t="s">
        <v>206</v>
      </c>
      <c r="E200" s="92">
        <v>0</v>
      </c>
      <c r="F200" s="92">
        <v>327075.43</v>
      </c>
      <c r="G200" s="79"/>
      <c r="H200" s="5"/>
      <c r="I200" s="74"/>
    </row>
    <row r="201" spans="1:9" s="4" customFormat="1" ht="36" customHeight="1">
      <c r="A201" s="101"/>
      <c r="B201" s="113">
        <v>5445</v>
      </c>
      <c r="C201" s="105"/>
      <c r="D201" s="30" t="s">
        <v>122</v>
      </c>
      <c r="E201" s="77">
        <v>336202.97</v>
      </c>
      <c r="F201" s="77">
        <v>28733.68</v>
      </c>
      <c r="G201" s="79">
        <f t="shared" si="3"/>
        <v>8.546527712113907</v>
      </c>
      <c r="H201" s="5"/>
      <c r="I201" s="2"/>
    </row>
    <row r="202" spans="1:9" s="4" customFormat="1" ht="17.25" customHeight="1">
      <c r="A202" s="101"/>
      <c r="B202" s="113">
        <v>5446</v>
      </c>
      <c r="C202" s="104"/>
      <c r="D202" s="30" t="s">
        <v>147</v>
      </c>
      <c r="E202" s="83">
        <f>SUM(E203:E203)</f>
        <v>13655952.58</v>
      </c>
      <c r="F202" s="83">
        <f>SUM(F203:F203)</f>
        <v>0</v>
      </c>
      <c r="G202" s="79">
        <f t="shared" si="3"/>
        <v>0</v>
      </c>
      <c r="H202" s="5"/>
      <c r="I202" s="11"/>
    </row>
    <row r="203" spans="1:9" s="4" customFormat="1" ht="17.25" customHeight="1">
      <c r="A203" s="101"/>
      <c r="B203" s="63">
        <v>544620005</v>
      </c>
      <c r="C203" s="105" t="s">
        <v>27</v>
      </c>
      <c r="D203" s="36" t="s">
        <v>124</v>
      </c>
      <c r="E203" s="87">
        <v>13655952.58</v>
      </c>
      <c r="F203" s="87">
        <v>0</v>
      </c>
      <c r="G203" s="79">
        <f t="shared" si="3"/>
        <v>0</v>
      </c>
      <c r="H203" s="5"/>
      <c r="I203" s="2"/>
    </row>
    <row r="204" spans="1:9" s="4" customFormat="1" ht="30" customHeight="1">
      <c r="A204" s="101">
        <v>545</v>
      </c>
      <c r="B204" s="193"/>
      <c r="C204" s="118"/>
      <c r="D204" s="180" t="s">
        <v>207</v>
      </c>
      <c r="E204" s="82">
        <f>SUM(E205:E205)</f>
        <v>0</v>
      </c>
      <c r="F204" s="82">
        <f>SUM(F205:F205)</f>
        <v>227030</v>
      </c>
      <c r="G204" s="81"/>
      <c r="H204" s="5"/>
      <c r="I204" s="11"/>
    </row>
    <row r="205" spans="1:9" s="4" customFormat="1" ht="30">
      <c r="A205" s="101"/>
      <c r="B205" s="63">
        <v>5453</v>
      </c>
      <c r="C205" s="181"/>
      <c r="D205" s="182" t="s">
        <v>208</v>
      </c>
      <c r="E205" s="167">
        <v>0</v>
      </c>
      <c r="F205" s="167">
        <f>F206</f>
        <v>227030</v>
      </c>
      <c r="G205" s="79"/>
      <c r="H205" s="5"/>
      <c r="I205" s="2"/>
    </row>
    <row r="206" spans="1:9" s="4" customFormat="1" ht="15.75">
      <c r="A206" s="101"/>
      <c r="B206" s="63"/>
      <c r="C206" s="183" t="s">
        <v>98</v>
      </c>
      <c r="D206" s="171" t="s">
        <v>209</v>
      </c>
      <c r="E206" s="87">
        <v>0</v>
      </c>
      <c r="F206" s="184">
        <v>227030</v>
      </c>
      <c r="G206" s="79"/>
      <c r="H206" s="5"/>
      <c r="I206" s="2"/>
    </row>
    <row r="207" spans="1:9" s="4" customFormat="1" ht="16.5" customHeight="1">
      <c r="A207" s="101">
        <v>547</v>
      </c>
      <c r="B207" s="193"/>
      <c r="C207" s="118"/>
      <c r="D207" s="41" t="s">
        <v>123</v>
      </c>
      <c r="E207" s="82">
        <f>SUM(E208:E208)</f>
        <v>63899337.64</v>
      </c>
      <c r="F207" s="82">
        <f>SUM(F208:F208)</f>
        <v>0</v>
      </c>
      <c r="G207" s="78">
        <f t="shared" si="3"/>
        <v>0</v>
      </c>
      <c r="H207" s="5"/>
      <c r="I207" s="11"/>
    </row>
    <row r="208" spans="1:9" s="4" customFormat="1" ht="15.75">
      <c r="A208" s="101"/>
      <c r="B208" s="119">
        <v>5476</v>
      </c>
      <c r="C208" s="118" t="s">
        <v>27</v>
      </c>
      <c r="D208" s="30" t="s">
        <v>185</v>
      </c>
      <c r="E208" s="167">
        <v>63899337.64</v>
      </c>
      <c r="F208" s="87">
        <v>0</v>
      </c>
      <c r="G208" s="79">
        <f t="shared" si="3"/>
        <v>0</v>
      </c>
      <c r="H208" s="5"/>
      <c r="I208" s="2"/>
    </row>
    <row r="209" spans="1:9" s="4" customFormat="1" ht="15.75">
      <c r="A209" s="101">
        <v>55</v>
      </c>
      <c r="B209" s="63"/>
      <c r="C209" s="104"/>
      <c r="D209" s="21" t="s">
        <v>67</v>
      </c>
      <c r="E209" s="78">
        <f>E210+E212</f>
        <v>11549767500</v>
      </c>
      <c r="F209" s="78">
        <f>F210+F212</f>
        <v>19558296385.38</v>
      </c>
      <c r="G209" s="78">
        <f t="shared" si="3"/>
        <v>169.33930821880182</v>
      </c>
      <c r="H209" s="5"/>
      <c r="I209" s="2"/>
    </row>
    <row r="210" spans="1:9" s="4" customFormat="1" ht="15.75">
      <c r="A210" s="95">
        <v>551</v>
      </c>
      <c r="B210" s="101"/>
      <c r="C210" s="104"/>
      <c r="D210" s="186" t="s">
        <v>168</v>
      </c>
      <c r="E210" s="145">
        <f>E211</f>
        <v>0</v>
      </c>
      <c r="F210" s="139">
        <f>F211</f>
        <v>3839336970.34</v>
      </c>
      <c r="G210" s="81"/>
      <c r="H210" s="5"/>
      <c r="I210" s="2"/>
    </row>
    <row r="211" spans="1:9" s="4" customFormat="1" ht="15.75">
      <c r="A211" s="117"/>
      <c r="B211" s="113">
        <v>5511</v>
      </c>
      <c r="C211" s="104"/>
      <c r="D211" s="148" t="s">
        <v>169</v>
      </c>
      <c r="E211" s="168">
        <v>0</v>
      </c>
      <c r="F211" s="168">
        <v>3839336970.34</v>
      </c>
      <c r="G211" s="79"/>
      <c r="H211" s="5"/>
      <c r="I211" s="2"/>
    </row>
    <row r="212" spans="1:7" ht="16.5" customHeight="1">
      <c r="A212" s="95">
        <v>552</v>
      </c>
      <c r="B212" s="101"/>
      <c r="C212" s="102"/>
      <c r="D212" s="21" t="s">
        <v>68</v>
      </c>
      <c r="E212" s="78">
        <f>E213+E216</f>
        <v>11549767500</v>
      </c>
      <c r="F212" s="78">
        <f>F213+F216</f>
        <v>15718959415.04</v>
      </c>
      <c r="G212" s="78">
        <f aca="true" t="shared" si="4" ref="G212:G217">F212/E212*100</f>
        <v>136.0976263378462</v>
      </c>
    </row>
    <row r="213" spans="1:9" s="11" customFormat="1" ht="15.75">
      <c r="A213" s="117"/>
      <c r="B213" s="113">
        <v>5521</v>
      </c>
      <c r="C213" s="120"/>
      <c r="D213" s="30" t="s">
        <v>69</v>
      </c>
      <c r="E213" s="83">
        <f>SUM(E214:E214)</f>
        <v>6000000000</v>
      </c>
      <c r="F213" s="83">
        <f>SUM(F214:F215)</f>
        <v>7433169415.04</v>
      </c>
      <c r="G213" s="79">
        <f t="shared" si="4"/>
        <v>123.88615691733334</v>
      </c>
      <c r="H213" s="5"/>
      <c r="I213" s="7"/>
    </row>
    <row r="214" spans="1:7" ht="17.25" customHeight="1">
      <c r="A214" s="103"/>
      <c r="B214" s="25">
        <v>552121213</v>
      </c>
      <c r="C214" s="26" t="s">
        <v>27</v>
      </c>
      <c r="D214" s="40" t="s">
        <v>191</v>
      </c>
      <c r="E214" s="149">
        <v>6000000000</v>
      </c>
      <c r="F214" s="149">
        <v>0</v>
      </c>
      <c r="G214" s="79">
        <f t="shared" si="4"/>
        <v>0</v>
      </c>
    </row>
    <row r="215" spans="1:7" ht="17.25" customHeight="1">
      <c r="A215" s="103"/>
      <c r="B215" s="25">
        <v>552121214</v>
      </c>
      <c r="C215" s="26" t="s">
        <v>27</v>
      </c>
      <c r="D215" s="40" t="s">
        <v>210</v>
      </c>
      <c r="E215" s="149">
        <v>0</v>
      </c>
      <c r="F215" s="149">
        <v>7433169415.04</v>
      </c>
      <c r="G215" s="79"/>
    </row>
    <row r="216" spans="1:9" s="7" customFormat="1" ht="17.25" customHeight="1">
      <c r="A216" s="121"/>
      <c r="B216" s="113">
        <v>5522</v>
      </c>
      <c r="C216" s="120"/>
      <c r="D216" s="150" t="s">
        <v>90</v>
      </c>
      <c r="E216" s="83">
        <f>E217</f>
        <v>5549767500</v>
      </c>
      <c r="F216" s="83">
        <f>SUM(F217:F218)</f>
        <v>8285790000</v>
      </c>
      <c r="G216" s="79">
        <f t="shared" si="4"/>
        <v>149.2997679632525</v>
      </c>
      <c r="H216" s="5"/>
      <c r="I216" s="2"/>
    </row>
    <row r="217" spans="1:9" s="7" customFormat="1" ht="17.25" customHeight="1">
      <c r="A217" s="121"/>
      <c r="B217" s="63">
        <v>5522</v>
      </c>
      <c r="C217" s="62" t="s">
        <v>27</v>
      </c>
      <c r="D217" s="40" t="s">
        <v>90</v>
      </c>
      <c r="E217" s="13">
        <v>5549767500</v>
      </c>
      <c r="F217" s="13">
        <v>0</v>
      </c>
      <c r="G217" s="79">
        <f t="shared" si="4"/>
        <v>0</v>
      </c>
      <c r="H217" s="5"/>
      <c r="I217" s="2"/>
    </row>
    <row r="218" spans="1:9" s="7" customFormat="1" ht="17.25" customHeight="1">
      <c r="A218" s="121"/>
      <c r="B218" s="63"/>
      <c r="C218" s="185" t="s">
        <v>27</v>
      </c>
      <c r="D218" s="172" t="s">
        <v>211</v>
      </c>
      <c r="E218" s="13">
        <v>0</v>
      </c>
      <c r="F218" s="13">
        <v>8285790000</v>
      </c>
      <c r="G218" s="79"/>
      <c r="H218" s="5"/>
      <c r="I218" s="2"/>
    </row>
    <row r="219" spans="1:9" ht="17.25" customHeight="1">
      <c r="A219" s="24"/>
      <c r="B219" s="3"/>
      <c r="C219" s="2"/>
      <c r="D219" s="2"/>
      <c r="E219" s="2"/>
      <c r="F219" s="2"/>
      <c r="G219" s="2"/>
      <c r="I219" s="146"/>
    </row>
    <row r="220" spans="1:7" ht="17.25" customHeight="1">
      <c r="A220" s="24"/>
      <c r="B220" s="25"/>
      <c r="C220" s="26"/>
      <c r="D220" s="40"/>
      <c r="E220" s="13"/>
      <c r="G220" s="78"/>
    </row>
    <row r="221" spans="1:7" ht="17.25" customHeight="1">
      <c r="A221" s="24"/>
      <c r="B221" s="25"/>
      <c r="C221" s="26"/>
      <c r="D221" s="40"/>
      <c r="E221" s="13"/>
      <c r="F221" s="13"/>
      <c r="G221" s="78"/>
    </row>
    <row r="222" spans="1:7" ht="17.25" customHeight="1">
      <c r="A222" s="24"/>
      <c r="B222" s="25"/>
      <c r="C222" s="26"/>
      <c r="D222" s="40"/>
      <c r="E222" s="13"/>
      <c r="F222" s="13"/>
      <c r="G222" s="13"/>
    </row>
    <row r="223" spans="1:7" ht="17.25" customHeight="1">
      <c r="A223" s="24"/>
      <c r="B223" s="25"/>
      <c r="C223" s="26"/>
      <c r="D223" s="40"/>
      <c r="E223" s="13"/>
      <c r="F223" s="13"/>
      <c r="G223" s="13"/>
    </row>
    <row r="224" spans="1:7" ht="17.25" customHeight="1">
      <c r="A224" s="24"/>
      <c r="B224" s="25"/>
      <c r="C224" s="26"/>
      <c r="D224" s="40"/>
      <c r="E224" s="13"/>
      <c r="F224" s="13"/>
      <c r="G224" s="13"/>
    </row>
    <row r="225" spans="1:7" ht="17.25" customHeight="1">
      <c r="A225" s="24"/>
      <c r="B225" s="25"/>
      <c r="C225" s="26"/>
      <c r="D225" s="40"/>
      <c r="E225" s="13"/>
      <c r="F225" s="13"/>
      <c r="G225" s="13"/>
    </row>
    <row r="226" spans="1:7" ht="17.25" customHeight="1">
      <c r="A226" s="24"/>
      <c r="B226" s="113"/>
      <c r="C226" s="62"/>
      <c r="D226" s="40"/>
      <c r="E226" s="77"/>
      <c r="F226" s="79"/>
      <c r="G226" s="13"/>
    </row>
    <row r="227" spans="1:7" ht="17.25" customHeight="1">
      <c r="A227" s="24"/>
      <c r="B227" s="25"/>
      <c r="C227" s="26"/>
      <c r="D227" s="40"/>
      <c r="E227" s="13"/>
      <c r="F227" s="13"/>
      <c r="G227" s="13"/>
    </row>
    <row r="228" spans="1:7" ht="17.25" customHeight="1">
      <c r="A228" s="24"/>
      <c r="B228" s="25"/>
      <c r="C228" s="26"/>
      <c r="D228" s="43"/>
      <c r="E228" s="13"/>
      <c r="F228" s="13"/>
      <c r="G228" s="13"/>
    </row>
    <row r="229" spans="1:7" ht="15" customHeight="1">
      <c r="A229" s="19"/>
      <c r="B229" s="25"/>
      <c r="C229" s="26"/>
      <c r="D229" s="44"/>
      <c r="E229" s="13"/>
      <c r="F229" s="13"/>
      <c r="G229" s="13"/>
    </row>
    <row r="230" spans="1:7" ht="15" customHeight="1">
      <c r="A230" s="24"/>
      <c r="B230" s="25"/>
      <c r="C230" s="26"/>
      <c r="D230" s="44"/>
      <c r="E230" s="13"/>
      <c r="F230" s="13"/>
      <c r="G230" s="13"/>
    </row>
    <row r="231" spans="1:7" ht="15" customHeight="1">
      <c r="A231" s="24"/>
      <c r="B231" s="25"/>
      <c r="C231" s="26"/>
      <c r="D231" s="44"/>
      <c r="E231" s="13"/>
      <c r="F231" s="13"/>
      <c r="G231" s="13"/>
    </row>
    <row r="232" spans="1:7" ht="15" customHeight="1">
      <c r="A232" s="24"/>
      <c r="B232" s="25"/>
      <c r="C232" s="26"/>
      <c r="D232" s="44"/>
      <c r="E232" s="13"/>
      <c r="F232" s="13"/>
      <c r="G232" s="13"/>
    </row>
    <row r="233" spans="1:7" ht="15" customHeight="1">
      <c r="A233" s="24"/>
      <c r="B233" s="25"/>
      <c r="C233" s="26"/>
      <c r="D233" s="44"/>
      <c r="E233" s="13"/>
      <c r="F233" s="13"/>
      <c r="G233" s="13"/>
    </row>
    <row r="234" spans="1:7" ht="15" customHeight="1">
      <c r="A234" s="24"/>
      <c r="B234" s="25"/>
      <c r="C234" s="26"/>
      <c r="D234" s="44"/>
      <c r="E234" s="13"/>
      <c r="F234" s="13"/>
      <c r="G234" s="13"/>
    </row>
    <row r="235" spans="1:7" ht="15" customHeight="1">
      <c r="A235" s="24"/>
      <c r="B235" s="26"/>
      <c r="C235" s="26"/>
      <c r="D235" s="44"/>
      <c r="E235" s="13"/>
      <c r="F235" s="13"/>
      <c r="G235" s="13"/>
    </row>
    <row r="236" spans="1:7" ht="15" customHeight="1">
      <c r="A236" s="45"/>
      <c r="B236" s="26"/>
      <c r="C236" s="26"/>
      <c r="D236" s="44"/>
      <c r="E236" s="13"/>
      <c r="F236" s="13"/>
      <c r="G236" s="13"/>
    </row>
    <row r="237" spans="1:7" ht="15" customHeight="1">
      <c r="A237" s="45"/>
      <c r="B237" s="26"/>
      <c r="C237" s="26"/>
      <c r="D237" s="44"/>
      <c r="E237" s="13"/>
      <c r="F237" s="13"/>
      <c r="G237" s="13"/>
    </row>
    <row r="238" spans="1:7" ht="15" customHeight="1">
      <c r="A238" s="45"/>
      <c r="B238" s="26"/>
      <c r="C238" s="26"/>
      <c r="D238" s="44"/>
      <c r="E238" s="13"/>
      <c r="F238" s="13"/>
      <c r="G238" s="13"/>
    </row>
    <row r="239" spans="1:7" ht="15" customHeight="1">
      <c r="A239" s="45"/>
      <c r="B239" s="26"/>
      <c r="C239" s="26"/>
      <c r="D239" s="44"/>
      <c r="E239" s="13"/>
      <c r="F239" s="13"/>
      <c r="G239" s="13"/>
    </row>
    <row r="240" spans="1:7" ht="15" customHeight="1">
      <c r="A240" s="45"/>
      <c r="B240" s="26"/>
      <c r="C240" s="26"/>
      <c r="D240" s="44"/>
      <c r="E240" s="13"/>
      <c r="F240" s="13"/>
      <c r="G240" s="13"/>
    </row>
    <row r="241" spans="1:7" ht="15" customHeight="1">
      <c r="A241" s="45"/>
      <c r="B241" s="26"/>
      <c r="C241" s="26"/>
      <c r="D241" s="44"/>
      <c r="E241" s="13"/>
      <c r="F241" s="13"/>
      <c r="G241" s="13"/>
    </row>
    <row r="242" spans="1:7" ht="15" customHeight="1">
      <c r="A242" s="45"/>
      <c r="B242" s="26"/>
      <c r="C242" s="26"/>
      <c r="D242" s="44"/>
      <c r="E242" s="13"/>
      <c r="F242" s="13"/>
      <c r="G242" s="13"/>
    </row>
    <row r="243" spans="1:7" ht="15" customHeight="1">
      <c r="A243" s="45"/>
      <c r="B243" s="26"/>
      <c r="C243" s="26"/>
      <c r="D243" s="44"/>
      <c r="E243" s="13"/>
      <c r="F243" s="13"/>
      <c r="G243" s="13"/>
    </row>
    <row r="244" spans="1:7" ht="15" customHeight="1">
      <c r="A244" s="45"/>
      <c r="B244" s="26"/>
      <c r="C244" s="26"/>
      <c r="D244" s="44"/>
      <c r="E244" s="13"/>
      <c r="F244" s="13"/>
      <c r="G244" s="13"/>
    </row>
    <row r="245" spans="1:7" ht="15" customHeight="1">
      <c r="A245" s="45"/>
      <c r="B245" s="26"/>
      <c r="C245" s="26"/>
      <c r="D245" s="44"/>
      <c r="E245" s="13"/>
      <c r="F245" s="13"/>
      <c r="G245" s="13"/>
    </row>
    <row r="246" spans="1:7" ht="15" customHeight="1">
      <c r="A246" s="45"/>
      <c r="B246" s="26"/>
      <c r="C246" s="26"/>
      <c r="D246" s="44"/>
      <c r="E246" s="13"/>
      <c r="F246" s="13"/>
      <c r="G246" s="13"/>
    </row>
    <row r="247" spans="1:7" ht="15" customHeight="1">
      <c r="A247" s="45"/>
      <c r="B247" s="26"/>
      <c r="C247" s="26"/>
      <c r="D247" s="44"/>
      <c r="E247" s="13"/>
      <c r="F247" s="13"/>
      <c r="G247" s="13"/>
    </row>
    <row r="248" spans="1:7" ht="15" customHeight="1">
      <c r="A248" s="45"/>
      <c r="B248" s="26"/>
      <c r="C248" s="26"/>
      <c r="D248" s="44"/>
      <c r="E248" s="13"/>
      <c r="F248" s="13"/>
      <c r="G248" s="13"/>
    </row>
    <row r="249" spans="1:7" ht="15" customHeight="1">
      <c r="A249" s="45"/>
      <c r="B249" s="26"/>
      <c r="C249" s="26"/>
      <c r="D249" s="44"/>
      <c r="E249" s="13"/>
      <c r="F249" s="13"/>
      <c r="G249" s="13"/>
    </row>
    <row r="250" spans="1:7" ht="15" customHeight="1">
      <c r="A250" s="45"/>
      <c r="B250" s="26"/>
      <c r="C250" s="26"/>
      <c r="D250" s="44"/>
      <c r="E250" s="13"/>
      <c r="F250" s="13"/>
      <c r="G250" s="13"/>
    </row>
    <row r="251" spans="1:7" ht="15" customHeight="1">
      <c r="A251" s="45"/>
      <c r="B251" s="26"/>
      <c r="C251" s="26"/>
      <c r="D251" s="44"/>
      <c r="E251" s="13"/>
      <c r="F251" s="13"/>
      <c r="G251" s="13"/>
    </row>
    <row r="252" spans="1:7" ht="15" customHeight="1">
      <c r="A252" s="45"/>
      <c r="B252" s="26"/>
      <c r="C252" s="26"/>
      <c r="D252" s="44"/>
      <c r="E252" s="13"/>
      <c r="F252" s="13"/>
      <c r="G252" s="13"/>
    </row>
    <row r="253" spans="1:7" ht="15" customHeight="1">
      <c r="A253" s="45"/>
      <c r="B253" s="26"/>
      <c r="C253" s="26"/>
      <c r="D253" s="44"/>
      <c r="E253" s="13"/>
      <c r="F253" s="13"/>
      <c r="G253" s="13"/>
    </row>
    <row r="254" spans="1:7" ht="15" customHeight="1">
      <c r="A254" s="45"/>
      <c r="B254" s="26"/>
      <c r="C254" s="26"/>
      <c r="D254" s="44"/>
      <c r="E254" s="13"/>
      <c r="F254" s="13"/>
      <c r="G254" s="13"/>
    </row>
    <row r="255" spans="1:7" ht="15" customHeight="1">
      <c r="A255" s="45"/>
      <c r="B255" s="26"/>
      <c r="C255" s="26"/>
      <c r="D255" s="44"/>
      <c r="E255" s="13"/>
      <c r="F255" s="13"/>
      <c r="G255" s="13"/>
    </row>
    <row r="256" spans="1:7" ht="15" customHeight="1">
      <c r="A256" s="45"/>
      <c r="B256" s="26"/>
      <c r="C256" s="26"/>
      <c r="D256" s="44"/>
      <c r="E256" s="13"/>
      <c r="F256" s="13"/>
      <c r="G256" s="13"/>
    </row>
    <row r="257" spans="1:7" ht="15" customHeight="1">
      <c r="A257" s="45"/>
      <c r="B257" s="26"/>
      <c r="C257" s="26"/>
      <c r="D257" s="44"/>
      <c r="E257" s="13"/>
      <c r="F257" s="13"/>
      <c r="G257" s="13"/>
    </row>
    <row r="258" spans="1:7" ht="15" customHeight="1">
      <c r="A258" s="45"/>
      <c r="B258" s="26"/>
      <c r="C258" s="26"/>
      <c r="D258" s="44"/>
      <c r="E258" s="13"/>
      <c r="F258" s="13"/>
      <c r="G258" s="13"/>
    </row>
    <row r="259" spans="1:7" ht="15" customHeight="1">
      <c r="A259" s="45"/>
      <c r="B259" s="26"/>
      <c r="C259" s="26"/>
      <c r="D259" s="44"/>
      <c r="E259" s="13"/>
      <c r="F259" s="13"/>
      <c r="G259" s="13"/>
    </row>
    <row r="260" spans="1:7" ht="15" customHeight="1">
      <c r="A260" s="45"/>
      <c r="B260" s="26"/>
      <c r="C260" s="26"/>
      <c r="D260" s="44"/>
      <c r="E260" s="13"/>
      <c r="F260" s="13"/>
      <c r="G260" s="13"/>
    </row>
    <row r="261" spans="1:7" ht="15" customHeight="1">
      <c r="A261" s="45"/>
      <c r="B261" s="26"/>
      <c r="C261" s="26"/>
      <c r="D261" s="44"/>
      <c r="E261" s="13"/>
      <c r="F261" s="13"/>
      <c r="G261" s="13"/>
    </row>
    <row r="262" spans="1:7" ht="15" customHeight="1">
      <c r="A262" s="45"/>
      <c r="B262" s="26"/>
      <c r="C262" s="26"/>
      <c r="D262" s="44"/>
      <c r="E262" s="13"/>
      <c r="F262" s="13"/>
      <c r="G262" s="13"/>
    </row>
    <row r="263" spans="1:7" ht="15" customHeight="1">
      <c r="A263" s="45"/>
      <c r="B263" s="26"/>
      <c r="C263" s="26"/>
      <c r="D263" s="44"/>
      <c r="E263" s="13"/>
      <c r="F263" s="13"/>
      <c r="G263" s="13"/>
    </row>
    <row r="264" spans="1:7" ht="15" customHeight="1">
      <c r="A264" s="45"/>
      <c r="B264" s="26"/>
      <c r="C264" s="26"/>
      <c r="D264" s="44"/>
      <c r="E264" s="13"/>
      <c r="F264" s="13"/>
      <c r="G264" s="13"/>
    </row>
    <row r="265" spans="1:7" ht="15" customHeight="1">
      <c r="A265" s="45"/>
      <c r="B265" s="26"/>
      <c r="C265" s="26"/>
      <c r="D265" s="44"/>
      <c r="E265" s="13"/>
      <c r="F265" s="13"/>
      <c r="G265" s="13"/>
    </row>
    <row r="266" spans="1:7" ht="15" customHeight="1">
      <c r="A266" s="45"/>
      <c r="B266" s="26"/>
      <c r="C266" s="26"/>
      <c r="D266" s="44"/>
      <c r="E266" s="13"/>
      <c r="F266" s="13"/>
      <c r="G266" s="13"/>
    </row>
    <row r="267" spans="1:7" ht="15" customHeight="1">
      <c r="A267" s="45"/>
      <c r="B267" s="26"/>
      <c r="C267" s="26"/>
      <c r="D267" s="44"/>
      <c r="E267" s="13"/>
      <c r="F267" s="13"/>
      <c r="G267" s="13"/>
    </row>
    <row r="268" spans="1:7" ht="15" customHeight="1">
      <c r="A268" s="45"/>
      <c r="B268" s="26"/>
      <c r="C268" s="26"/>
      <c r="D268" s="44"/>
      <c r="E268" s="13"/>
      <c r="F268" s="13"/>
      <c r="G268" s="13"/>
    </row>
    <row r="269" spans="1:7" ht="15" customHeight="1">
      <c r="A269" s="45"/>
      <c r="B269" s="26"/>
      <c r="C269" s="26"/>
      <c r="D269" s="44"/>
      <c r="E269" s="13"/>
      <c r="F269" s="13"/>
      <c r="G269" s="13"/>
    </row>
    <row r="270" spans="1:7" ht="15" customHeight="1">
      <c r="A270" s="45"/>
      <c r="B270" s="26"/>
      <c r="C270" s="26"/>
      <c r="D270" s="44"/>
      <c r="E270" s="13"/>
      <c r="F270" s="13"/>
      <c r="G270" s="13"/>
    </row>
    <row r="271" spans="1:7" ht="15" customHeight="1">
      <c r="A271" s="45"/>
      <c r="B271" s="26"/>
      <c r="C271" s="26"/>
      <c r="D271" s="46"/>
      <c r="E271" s="13"/>
      <c r="F271" s="13"/>
      <c r="G271" s="13"/>
    </row>
    <row r="272" spans="1:7" ht="15.75" customHeight="1">
      <c r="A272" s="19"/>
      <c r="B272" s="26"/>
      <c r="C272" s="26"/>
      <c r="D272" s="46"/>
      <c r="E272" s="13"/>
      <c r="F272" s="13"/>
      <c r="G272" s="13"/>
    </row>
    <row r="273" spans="1:7" ht="15.75" customHeight="1">
      <c r="A273" s="19"/>
      <c r="B273" s="20"/>
      <c r="C273" s="20"/>
      <c r="D273" s="23"/>
      <c r="E273" s="13"/>
      <c r="F273" s="13"/>
      <c r="G273" s="13"/>
    </row>
    <row r="274" spans="1:7" ht="15.75" customHeight="1">
      <c r="A274" s="47"/>
      <c r="B274" s="18"/>
      <c r="C274" s="18"/>
      <c r="D274" s="48"/>
      <c r="E274" s="13"/>
      <c r="F274" s="13"/>
      <c r="G274" s="13"/>
    </row>
    <row r="275" spans="1:7" ht="15.75">
      <c r="A275" s="47"/>
      <c r="B275" s="18"/>
      <c r="C275" s="18"/>
      <c r="D275" s="24"/>
      <c r="E275" s="13"/>
      <c r="F275" s="13"/>
      <c r="G275" s="13"/>
    </row>
    <row r="276" spans="1:7" ht="15.75" hidden="1">
      <c r="A276" s="47"/>
      <c r="B276" s="18"/>
      <c r="C276" s="18"/>
      <c r="D276" s="24"/>
      <c r="E276" s="13"/>
      <c r="F276" s="13"/>
      <c r="G276" s="13"/>
    </row>
    <row r="277" spans="1:7" ht="15.75" hidden="1">
      <c r="A277" s="47"/>
      <c r="B277" s="18"/>
      <c r="C277" s="18"/>
      <c r="D277" s="24"/>
      <c r="E277" s="13"/>
      <c r="F277" s="13"/>
      <c r="G277" s="13"/>
    </row>
    <row r="278" spans="1:7" ht="15.75" hidden="1">
      <c r="A278" s="47"/>
      <c r="B278" s="18"/>
      <c r="C278" s="18"/>
      <c r="D278" s="24"/>
      <c r="E278" s="13"/>
      <c r="F278" s="13"/>
      <c r="G278" s="13"/>
    </row>
    <row r="279" spans="1:7" ht="15.75" hidden="1">
      <c r="A279" s="47"/>
      <c r="B279" s="18"/>
      <c r="C279" s="18"/>
      <c r="D279" s="24"/>
      <c r="E279" s="13"/>
      <c r="F279" s="13"/>
      <c r="G279" s="13"/>
    </row>
    <row r="280" spans="1:7" ht="15.75" hidden="1">
      <c r="A280" s="47"/>
      <c r="B280" s="18"/>
      <c r="C280" s="18"/>
      <c r="D280" s="24"/>
      <c r="E280" s="13"/>
      <c r="F280" s="13"/>
      <c r="G280" s="13"/>
    </row>
    <row r="281" spans="1:7" ht="15.75">
      <c r="A281" s="47"/>
      <c r="B281" s="18"/>
      <c r="C281" s="18"/>
      <c r="D281" s="24"/>
      <c r="E281" s="13"/>
      <c r="F281" s="13"/>
      <c r="G281" s="13"/>
    </row>
    <row r="282" spans="1:4" ht="15.75">
      <c r="A282" s="47"/>
      <c r="B282" s="49"/>
      <c r="C282" s="49"/>
      <c r="D282" s="50"/>
    </row>
    <row r="283" spans="1:4" ht="15.75" hidden="1">
      <c r="A283" s="51"/>
      <c r="B283" s="49"/>
      <c r="C283" s="49"/>
      <c r="D283" s="52"/>
    </row>
    <row r="284" spans="1:4" ht="30" customHeight="1">
      <c r="A284" s="51"/>
      <c r="B284" s="49"/>
      <c r="C284" s="49"/>
      <c r="D284" s="50"/>
    </row>
    <row r="285" spans="1:4" ht="15.75">
      <c r="A285" s="51"/>
      <c r="B285" s="49"/>
      <c r="C285" s="49"/>
      <c r="D285" s="50"/>
    </row>
    <row r="286" spans="1:4" ht="15.75">
      <c r="A286" s="51"/>
      <c r="B286" s="49"/>
      <c r="C286" s="49"/>
      <c r="D286" s="50"/>
    </row>
    <row r="287" spans="1:4" ht="15.75">
      <c r="A287" s="51"/>
      <c r="B287" s="49"/>
      <c r="C287" s="49"/>
      <c r="D287" s="50"/>
    </row>
    <row r="288" spans="1:4" ht="15" customHeight="1" hidden="1">
      <c r="A288" s="51"/>
      <c r="B288" s="49"/>
      <c r="C288" s="49"/>
      <c r="D288" s="50"/>
    </row>
    <row r="289" spans="1:4" ht="15.75">
      <c r="A289" s="51"/>
      <c r="B289" s="49"/>
      <c r="C289" s="49"/>
      <c r="D289" s="53"/>
    </row>
    <row r="290" spans="1:4" ht="15.75" customHeight="1">
      <c r="A290" s="51"/>
      <c r="B290" s="49"/>
      <c r="C290" s="49"/>
      <c r="D290" s="50"/>
    </row>
    <row r="291" spans="1:4" ht="31.5" customHeight="1">
      <c r="A291" s="51"/>
      <c r="B291" s="49"/>
      <c r="C291" s="49"/>
      <c r="D291" s="52"/>
    </row>
    <row r="292" spans="1:4" ht="30" customHeight="1">
      <c r="A292" s="51"/>
      <c r="B292" s="49"/>
      <c r="C292" s="49"/>
      <c r="D292" s="53"/>
    </row>
    <row r="293" spans="1:4" ht="15" customHeight="1">
      <c r="A293" s="51"/>
      <c r="B293" s="49"/>
      <c r="C293" s="49"/>
      <c r="D293" s="53"/>
    </row>
    <row r="294" spans="1:4" ht="15" customHeight="1">
      <c r="A294" s="51"/>
      <c r="B294" s="49"/>
      <c r="C294" s="49"/>
      <c r="D294" s="50"/>
    </row>
    <row r="295" spans="1:4" ht="15" customHeight="1">
      <c r="A295" s="51"/>
      <c r="B295" s="49"/>
      <c r="C295" s="49"/>
      <c r="D295" s="52"/>
    </row>
    <row r="296" spans="1:4" ht="15" customHeight="1">
      <c r="A296" s="51"/>
      <c r="B296" s="49"/>
      <c r="C296" s="49"/>
      <c r="D296" s="50"/>
    </row>
    <row r="297" spans="1:4" ht="16.5" customHeight="1">
      <c r="A297" s="51"/>
      <c r="B297" s="49"/>
      <c r="C297" s="49"/>
      <c r="D297" s="54"/>
    </row>
    <row r="298" spans="1:4" ht="15.75">
      <c r="A298" s="51"/>
      <c r="B298" s="49"/>
      <c r="C298" s="49"/>
      <c r="D298" s="50"/>
    </row>
    <row r="299" spans="1:4" ht="15.75">
      <c r="A299" s="51"/>
      <c r="B299" s="55"/>
      <c r="C299" s="55"/>
      <c r="D299" s="16"/>
    </row>
    <row r="300" spans="1:4" ht="15.75">
      <c r="A300" s="51"/>
      <c r="B300" s="49"/>
      <c r="C300" s="49"/>
      <c r="D300" s="53"/>
    </row>
    <row r="301" spans="1:4" ht="30" customHeight="1">
      <c r="A301" s="51"/>
      <c r="B301" s="49"/>
      <c r="C301" s="49"/>
      <c r="D301" s="52"/>
    </row>
    <row r="302" spans="1:4" ht="15.75">
      <c r="A302" s="51"/>
      <c r="B302" s="49"/>
      <c r="C302" s="49"/>
      <c r="D302" s="50"/>
    </row>
    <row r="303" spans="1:4" ht="15.75">
      <c r="A303" s="51"/>
      <c r="B303" s="49"/>
      <c r="C303" s="49"/>
      <c r="D303" s="50"/>
    </row>
    <row r="304" spans="1:4" ht="15.75">
      <c r="A304" s="51"/>
      <c r="B304" s="49"/>
      <c r="C304" s="49"/>
      <c r="D304" s="24"/>
    </row>
    <row r="305" spans="1:4" ht="15.75">
      <c r="A305" s="51"/>
      <c r="B305" s="49"/>
      <c r="C305" s="49"/>
      <c r="D305" s="53"/>
    </row>
    <row r="306" spans="1:4" ht="15" customHeight="1">
      <c r="A306" s="51"/>
      <c r="B306" s="49"/>
      <c r="C306" s="49"/>
      <c r="D306" s="52"/>
    </row>
    <row r="307" spans="1:4" ht="30" customHeight="1">
      <c r="A307" s="51"/>
      <c r="B307" s="49"/>
      <c r="C307" s="49"/>
      <c r="D307" s="50"/>
    </row>
    <row r="308" spans="1:4" ht="15.75" hidden="1">
      <c r="A308" s="51"/>
      <c r="B308" s="49"/>
      <c r="C308" s="49"/>
      <c r="D308" s="50"/>
    </row>
    <row r="309" spans="1:4" ht="15.75">
      <c r="A309" s="51"/>
      <c r="B309" s="49"/>
      <c r="C309" s="49"/>
      <c r="D309" s="50"/>
    </row>
    <row r="310" spans="1:4" ht="15.75" customHeight="1" hidden="1">
      <c r="A310" s="51"/>
      <c r="B310" s="49"/>
      <c r="C310" s="49"/>
      <c r="D310" s="50"/>
    </row>
    <row r="311" spans="1:4" ht="15.75">
      <c r="A311" s="51"/>
      <c r="B311" s="49"/>
      <c r="C311" s="49"/>
      <c r="D311" s="50"/>
    </row>
    <row r="312" spans="1:4" ht="15.75">
      <c r="A312" s="51"/>
      <c r="B312" s="49"/>
      <c r="C312" s="49"/>
      <c r="D312" s="56"/>
    </row>
    <row r="313" spans="1:4" ht="15.75">
      <c r="A313" s="51"/>
      <c r="B313" s="49"/>
      <c r="C313" s="49"/>
      <c r="D313" s="56"/>
    </row>
    <row r="314" spans="1:4" ht="15.75">
      <c r="A314" s="51"/>
      <c r="D314" s="50"/>
    </row>
    <row r="315" spans="1:4" ht="15.75">
      <c r="A315" s="58"/>
      <c r="D315" s="52"/>
    </row>
    <row r="316" spans="1:4" ht="15.75">
      <c r="A316" s="58"/>
      <c r="D316" s="52"/>
    </row>
    <row r="317" spans="1:4" ht="30" customHeight="1">
      <c r="A317" s="58"/>
      <c r="D317" s="53"/>
    </row>
    <row r="318" spans="1:4" ht="33" customHeight="1">
      <c r="A318" s="58"/>
      <c r="D318" s="53"/>
    </row>
    <row r="319" spans="1:4" ht="15" customHeight="1">
      <c r="A319" s="58"/>
      <c r="D319" s="53"/>
    </row>
    <row r="320" spans="1:4" ht="15" customHeight="1">
      <c r="A320" s="58"/>
      <c r="D320" s="53"/>
    </row>
    <row r="321" spans="1:4" ht="30" customHeight="1">
      <c r="A321" s="58"/>
      <c r="D321" s="52"/>
    </row>
    <row r="322" spans="1:4" ht="15.75" customHeight="1">
      <c r="A322" s="58"/>
      <c r="D322" s="52"/>
    </row>
    <row r="323" spans="1:4" ht="15.75" customHeight="1">
      <c r="A323" s="58"/>
      <c r="D323" s="50"/>
    </row>
    <row r="324" spans="1:4" ht="30.75" customHeight="1">
      <c r="A324" s="58"/>
      <c r="D324" s="53"/>
    </row>
    <row r="325" spans="1:4" ht="15.75" customHeight="1">
      <c r="A325" s="58"/>
      <c r="D325" s="53"/>
    </row>
    <row r="326" spans="1:4" ht="18" customHeight="1">
      <c r="A326" s="58"/>
      <c r="D326" s="52"/>
    </row>
    <row r="327" spans="1:4" ht="15.75" customHeight="1">
      <c r="A327" s="58"/>
      <c r="D327" s="50"/>
    </row>
    <row r="328" spans="1:4" ht="15.75">
      <c r="A328" s="58"/>
      <c r="B328" s="49"/>
      <c r="C328" s="49"/>
      <c r="D328" s="54"/>
    </row>
    <row r="329" spans="1:4" ht="15.75">
      <c r="A329" s="51"/>
      <c r="D329" s="59"/>
    </row>
    <row r="330" ht="15" customHeight="1">
      <c r="D330" s="60"/>
    </row>
    <row r="331" ht="15" customHeight="1">
      <c r="D331" s="60"/>
    </row>
    <row r="332" ht="15" customHeight="1">
      <c r="D332" s="60"/>
    </row>
    <row r="333" ht="15" customHeight="1">
      <c r="D333" s="60"/>
    </row>
    <row r="334" ht="15" customHeight="1">
      <c r="D334" s="60"/>
    </row>
    <row r="335" ht="15" customHeight="1">
      <c r="D335" s="60"/>
    </row>
    <row r="336" ht="15" customHeight="1">
      <c r="D336" s="60"/>
    </row>
    <row r="337" ht="15" customHeight="1">
      <c r="D337" s="60"/>
    </row>
    <row r="338" ht="15" customHeight="1"/>
    <row r="341" ht="15.75">
      <c r="D341" s="60"/>
    </row>
    <row r="342" ht="15.75">
      <c r="D342" s="48"/>
    </row>
    <row r="343" spans="1:4" ht="15" customHeight="1">
      <c r="A343" s="58"/>
      <c r="D343" s="24"/>
    </row>
    <row r="344" spans="1:4" ht="15" customHeight="1">
      <c r="A344" s="58"/>
      <c r="B344" s="49"/>
      <c r="C344" s="49"/>
      <c r="D344" s="24"/>
    </row>
    <row r="345" ht="15" customHeight="1">
      <c r="A345" s="51"/>
    </row>
    <row r="352" ht="15.75">
      <c r="D352" s="52"/>
    </row>
  </sheetData>
  <sheetProtection/>
  <mergeCells count="4">
    <mergeCell ref="A1:D1"/>
    <mergeCell ref="A3:C3"/>
    <mergeCell ref="A59:C59"/>
    <mergeCell ref="A2:D2"/>
  </mergeCells>
  <printOptions horizontalCentered="1"/>
  <pageMargins left="0" right="0" top="0.5511811023622047" bottom="0.7874015748031497" header="0.5118110236220472" footer="0.31496062992125984"/>
  <pageSetup firstPageNumber="20" useFirstPageNumber="1" horizontalDpi="600" verticalDpi="600" orientation="portrait" paperSize="9" scale="65" r:id="rId1"/>
  <headerFooter alignWithMargins="0">
    <oddFooter>&amp;C&amp;"Times New Roman,Uobičajeno"&amp;16&amp;P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2020-04-23T14:12:46Z</cp:lastPrinted>
  <dcterms:created xsi:type="dcterms:W3CDTF">2012-04-24T12:57:13Z</dcterms:created>
  <dcterms:modified xsi:type="dcterms:W3CDTF">2020-04-24T08:22:44Z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12Račun financiranja - analitika 2017.xls</vt:lpwstr>
  </property>
</Properties>
</file>